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Q:\◆保健事業課\6.女性生活習慣病予防健診（R7～）\7.申込書作成ツール\"/>
    </mc:Choice>
  </mc:AlternateContent>
  <xr:revisionPtr revIDLastSave="0" documentId="13_ncr:1_{BDC6D895-373F-4989-8E8B-328D5D6562F4}" xr6:coauthVersionLast="47" xr6:coauthVersionMax="47" xr10:uidLastSave="{00000000-0000-0000-0000-000000000000}"/>
  <bookViews>
    <workbookView xWindow="-120" yWindow="-120" windowWidth="29040" windowHeight="15720" tabRatio="798" xr2:uid="{00000000-000D-0000-FFFF-FFFF00000000}"/>
  </bookViews>
  <sheets>
    <sheet name="入力" sheetId="1" r:id="rId1"/>
    <sheet name="申込書" sheetId="2" r:id="rId2"/>
    <sheet name="医療機関データ" sheetId="3" r:id="rId3"/>
  </sheets>
  <definedNames>
    <definedName name="_xlnm.Print_Area" localSheetId="1">申込書!$A$1:$N$600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0" i="1" l="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P11" i="1" l="1"/>
  <c r="O10" i="1" l="1"/>
  <c r="P12" i="1" l="1"/>
  <c r="Q12" i="1"/>
  <c r="P13" i="1"/>
  <c r="Q13" i="1"/>
  <c r="P14" i="1"/>
  <c r="Q14" i="1"/>
  <c r="P15" i="1"/>
  <c r="Q15" i="1"/>
  <c r="P16" i="1"/>
  <c r="Q16" i="1"/>
  <c r="P17" i="1"/>
  <c r="Q17" i="1"/>
  <c r="P18" i="1"/>
  <c r="Q18" i="1"/>
  <c r="P19" i="1"/>
  <c r="Q19" i="1"/>
  <c r="P20" i="1"/>
  <c r="Q20" i="1"/>
  <c r="P21" i="1"/>
  <c r="Q21" i="1"/>
  <c r="P22" i="1"/>
  <c r="Q22" i="1"/>
  <c r="P23" i="1"/>
  <c r="Q23" i="1"/>
  <c r="P24" i="1"/>
  <c r="Q24"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P62" i="1"/>
  <c r="Q62" i="1"/>
  <c r="P63" i="1"/>
  <c r="Q63"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113" i="1"/>
  <c r="Q113" i="1"/>
  <c r="P114" i="1"/>
  <c r="Q114" i="1"/>
  <c r="P115" i="1"/>
  <c r="Q115" i="1"/>
  <c r="P116" i="1"/>
  <c r="Q116" i="1"/>
  <c r="P117" i="1"/>
  <c r="Q117" i="1"/>
  <c r="P118" i="1"/>
  <c r="Q118" i="1"/>
  <c r="P119" i="1"/>
  <c r="Q119" i="1"/>
  <c r="P120" i="1"/>
  <c r="Q120" i="1"/>
  <c r="P121" i="1"/>
  <c r="Q121" i="1"/>
  <c r="P122" i="1"/>
  <c r="Q122" i="1"/>
  <c r="P123" i="1"/>
  <c r="Q123" i="1"/>
  <c r="P124" i="1"/>
  <c r="Q124" i="1"/>
  <c r="P125" i="1"/>
  <c r="Q125" i="1"/>
  <c r="P126" i="1"/>
  <c r="Q126" i="1"/>
  <c r="P127" i="1"/>
  <c r="Q127" i="1"/>
  <c r="P128" i="1"/>
  <c r="Q128" i="1"/>
  <c r="P129" i="1"/>
  <c r="Q129" i="1"/>
  <c r="P130" i="1"/>
  <c r="Q130" i="1"/>
  <c r="P131" i="1"/>
  <c r="Q131" i="1"/>
  <c r="P132" i="1"/>
  <c r="Q132" i="1"/>
  <c r="P133" i="1"/>
  <c r="Q133" i="1"/>
  <c r="P134" i="1"/>
  <c r="Q134" i="1"/>
  <c r="P135" i="1"/>
  <c r="Q135" i="1"/>
  <c r="P136" i="1"/>
  <c r="Q136" i="1"/>
  <c r="P137" i="1"/>
  <c r="Q137" i="1"/>
  <c r="P138" i="1"/>
  <c r="Q138" i="1"/>
  <c r="P139" i="1"/>
  <c r="Q139" i="1"/>
  <c r="P140" i="1"/>
  <c r="Q140" i="1"/>
  <c r="P141" i="1"/>
  <c r="Q141" i="1"/>
  <c r="P142" i="1"/>
  <c r="Q142" i="1"/>
  <c r="P143" i="1"/>
  <c r="Q143" i="1"/>
  <c r="P144" i="1"/>
  <c r="Q144" i="1"/>
  <c r="P145" i="1"/>
  <c r="Q145" i="1"/>
  <c r="P146" i="1"/>
  <c r="Q146" i="1"/>
  <c r="P147" i="1"/>
  <c r="Q147" i="1"/>
  <c r="P148" i="1"/>
  <c r="Q148" i="1"/>
  <c r="P149" i="1"/>
  <c r="Q149" i="1"/>
  <c r="P150" i="1"/>
  <c r="Q150" i="1"/>
  <c r="P151" i="1"/>
  <c r="Q151" i="1"/>
  <c r="P152" i="1"/>
  <c r="Q152" i="1"/>
  <c r="P153" i="1"/>
  <c r="Q153" i="1"/>
  <c r="P154" i="1"/>
  <c r="Q154" i="1"/>
  <c r="P155" i="1"/>
  <c r="Q155" i="1"/>
  <c r="P156" i="1"/>
  <c r="Q156" i="1"/>
  <c r="P157" i="1"/>
  <c r="Q157" i="1"/>
  <c r="P158" i="1"/>
  <c r="Q158" i="1"/>
  <c r="P159" i="1"/>
  <c r="Q159" i="1"/>
  <c r="P160" i="1"/>
  <c r="Q160" i="1"/>
  <c r="P161" i="1"/>
  <c r="Q161" i="1"/>
  <c r="P162" i="1"/>
  <c r="Q162" i="1"/>
  <c r="P163" i="1"/>
  <c r="Q163" i="1"/>
  <c r="P164" i="1"/>
  <c r="Q164" i="1"/>
  <c r="P165" i="1"/>
  <c r="Q165" i="1"/>
  <c r="P166" i="1"/>
  <c r="Q166" i="1"/>
  <c r="P167" i="1"/>
  <c r="Q167" i="1"/>
  <c r="P168" i="1"/>
  <c r="Q168" i="1"/>
  <c r="P169" i="1"/>
  <c r="Q169" i="1"/>
  <c r="P170" i="1"/>
  <c r="Q170" i="1"/>
  <c r="P171" i="1"/>
  <c r="Q171" i="1"/>
  <c r="P172" i="1"/>
  <c r="Q172" i="1"/>
  <c r="P173" i="1"/>
  <c r="Q173" i="1"/>
  <c r="P174" i="1"/>
  <c r="Q174" i="1"/>
  <c r="P175" i="1"/>
  <c r="Q175" i="1"/>
  <c r="P176" i="1"/>
  <c r="Q176" i="1"/>
  <c r="P177" i="1"/>
  <c r="Q177" i="1"/>
  <c r="P178" i="1"/>
  <c r="Q178" i="1"/>
  <c r="P179" i="1"/>
  <c r="Q179" i="1"/>
  <c r="P180" i="1"/>
  <c r="Q180" i="1"/>
  <c r="P181" i="1"/>
  <c r="Q181" i="1"/>
  <c r="P182" i="1"/>
  <c r="Q182" i="1"/>
  <c r="P183" i="1"/>
  <c r="Q183" i="1"/>
  <c r="P184" i="1"/>
  <c r="Q184" i="1"/>
  <c r="P185" i="1"/>
  <c r="Q185" i="1"/>
  <c r="P186" i="1"/>
  <c r="Q186" i="1"/>
  <c r="P187" i="1"/>
  <c r="Q187" i="1"/>
  <c r="P188" i="1"/>
  <c r="Q188" i="1"/>
  <c r="P189" i="1"/>
  <c r="Q189" i="1"/>
  <c r="P190" i="1"/>
  <c r="Q190" i="1"/>
  <c r="P191" i="1"/>
  <c r="Q191" i="1"/>
  <c r="P192" i="1"/>
  <c r="Q192" i="1"/>
  <c r="P193" i="1"/>
  <c r="Q193" i="1"/>
  <c r="P194" i="1"/>
  <c r="Q194" i="1"/>
  <c r="P195" i="1"/>
  <c r="Q195" i="1"/>
  <c r="P196" i="1"/>
  <c r="Q196" i="1"/>
  <c r="P197" i="1"/>
  <c r="Q197" i="1"/>
  <c r="P198" i="1"/>
  <c r="Q198" i="1"/>
  <c r="P199" i="1"/>
  <c r="Q199" i="1"/>
  <c r="P200" i="1"/>
  <c r="Q200" i="1"/>
  <c r="P201" i="1"/>
  <c r="Q201" i="1"/>
  <c r="P202" i="1"/>
  <c r="Q202" i="1"/>
  <c r="P203" i="1"/>
  <c r="Q203" i="1"/>
  <c r="P204" i="1"/>
  <c r="Q204" i="1"/>
  <c r="P205" i="1"/>
  <c r="Q205" i="1"/>
  <c r="P206" i="1"/>
  <c r="Q206" i="1"/>
  <c r="P207" i="1"/>
  <c r="Q207" i="1"/>
  <c r="P208" i="1"/>
  <c r="Q208" i="1"/>
  <c r="P209" i="1"/>
  <c r="Q209" i="1"/>
  <c r="P210" i="1"/>
  <c r="Q210" i="1"/>
  <c r="P211" i="1"/>
  <c r="Q211" i="1"/>
  <c r="P212" i="1"/>
  <c r="Q212" i="1"/>
  <c r="P213" i="1"/>
  <c r="Q213" i="1"/>
  <c r="P214" i="1"/>
  <c r="Q214" i="1"/>
  <c r="P215" i="1"/>
  <c r="Q215" i="1"/>
  <c r="P216" i="1"/>
  <c r="Q216" i="1"/>
  <c r="P217" i="1"/>
  <c r="Q217" i="1"/>
  <c r="P218" i="1"/>
  <c r="Q218" i="1"/>
  <c r="P219" i="1"/>
  <c r="Q219" i="1"/>
  <c r="P220" i="1"/>
  <c r="Q220" i="1"/>
  <c r="P221" i="1"/>
  <c r="Q221" i="1"/>
  <c r="P222" i="1"/>
  <c r="Q222" i="1"/>
  <c r="P223" i="1"/>
  <c r="Q223" i="1"/>
  <c r="P224" i="1"/>
  <c r="Q224" i="1"/>
  <c r="P225" i="1"/>
  <c r="Q225" i="1"/>
  <c r="P226" i="1"/>
  <c r="Q226" i="1"/>
  <c r="P227" i="1"/>
  <c r="Q227" i="1"/>
  <c r="P228" i="1"/>
  <c r="Q228" i="1"/>
  <c r="P229" i="1"/>
  <c r="Q229" i="1"/>
  <c r="P230" i="1"/>
  <c r="Q230" i="1"/>
  <c r="P231" i="1"/>
  <c r="Q231" i="1"/>
  <c r="P232" i="1"/>
  <c r="Q232" i="1"/>
  <c r="P233" i="1"/>
  <c r="Q233" i="1"/>
  <c r="P234" i="1"/>
  <c r="Q234" i="1"/>
  <c r="P235" i="1"/>
  <c r="Q235" i="1"/>
  <c r="P236" i="1"/>
  <c r="Q236" i="1"/>
  <c r="P237" i="1"/>
  <c r="Q237" i="1"/>
  <c r="P238" i="1"/>
  <c r="Q238" i="1"/>
  <c r="P239" i="1"/>
  <c r="Q239" i="1"/>
  <c r="P240" i="1"/>
  <c r="Q240" i="1"/>
  <c r="P241" i="1"/>
  <c r="Q241" i="1"/>
  <c r="P242" i="1"/>
  <c r="Q242" i="1"/>
  <c r="P243" i="1"/>
  <c r="Q243" i="1"/>
  <c r="P244" i="1"/>
  <c r="Q244" i="1"/>
  <c r="P245" i="1"/>
  <c r="Q245" i="1"/>
  <c r="P246" i="1"/>
  <c r="Q246" i="1"/>
  <c r="P247" i="1"/>
  <c r="Q247" i="1"/>
  <c r="P248" i="1"/>
  <c r="Q248" i="1"/>
  <c r="P249" i="1"/>
  <c r="Q249" i="1"/>
  <c r="P250" i="1"/>
  <c r="Q250" i="1"/>
  <c r="P251" i="1"/>
  <c r="Q251" i="1"/>
  <c r="P252" i="1"/>
  <c r="Q252" i="1"/>
  <c r="P253" i="1"/>
  <c r="Q253" i="1"/>
  <c r="P254" i="1"/>
  <c r="Q254" i="1"/>
  <c r="P255" i="1"/>
  <c r="Q255" i="1"/>
  <c r="P256" i="1"/>
  <c r="Q256" i="1"/>
  <c r="P257" i="1"/>
  <c r="Q257" i="1"/>
  <c r="P258" i="1"/>
  <c r="Q258" i="1"/>
  <c r="P259" i="1"/>
  <c r="Q259" i="1"/>
  <c r="P260" i="1"/>
  <c r="Q260" i="1"/>
  <c r="P261" i="1"/>
  <c r="Q261" i="1"/>
  <c r="P262" i="1"/>
  <c r="Q262" i="1"/>
  <c r="P263" i="1"/>
  <c r="Q263" i="1"/>
  <c r="P264" i="1"/>
  <c r="Q264" i="1"/>
  <c r="P265" i="1"/>
  <c r="Q265" i="1"/>
  <c r="P266" i="1"/>
  <c r="Q266" i="1"/>
  <c r="P267" i="1"/>
  <c r="Q267" i="1"/>
  <c r="P268" i="1"/>
  <c r="Q268" i="1"/>
  <c r="P269" i="1"/>
  <c r="Q269" i="1"/>
  <c r="P270" i="1"/>
  <c r="Q270" i="1"/>
  <c r="P271" i="1"/>
  <c r="Q271" i="1"/>
  <c r="P272" i="1"/>
  <c r="Q272" i="1"/>
  <c r="P273" i="1"/>
  <c r="Q273" i="1"/>
  <c r="P274" i="1"/>
  <c r="Q274" i="1"/>
  <c r="P275" i="1"/>
  <c r="Q275" i="1"/>
  <c r="P276" i="1"/>
  <c r="Q276" i="1"/>
  <c r="P277" i="1"/>
  <c r="Q277" i="1"/>
  <c r="P278" i="1"/>
  <c r="Q278" i="1"/>
  <c r="P279" i="1"/>
  <c r="Q279" i="1"/>
  <c r="P280" i="1"/>
  <c r="Q280" i="1"/>
  <c r="P281" i="1"/>
  <c r="Q281" i="1"/>
  <c r="P282" i="1"/>
  <c r="Q282" i="1"/>
  <c r="P283" i="1"/>
  <c r="Q283" i="1"/>
  <c r="P284" i="1"/>
  <c r="Q284" i="1"/>
  <c r="P285" i="1"/>
  <c r="Q285" i="1"/>
  <c r="P286" i="1"/>
  <c r="Q286" i="1"/>
  <c r="P287" i="1"/>
  <c r="Q287" i="1"/>
  <c r="P288" i="1"/>
  <c r="Q288" i="1"/>
  <c r="P289" i="1"/>
  <c r="Q289" i="1"/>
  <c r="P290" i="1"/>
  <c r="Q290" i="1"/>
  <c r="P291" i="1"/>
  <c r="Q291" i="1"/>
  <c r="P292" i="1"/>
  <c r="Q292" i="1"/>
  <c r="P293" i="1"/>
  <c r="Q293" i="1"/>
  <c r="P294" i="1"/>
  <c r="Q294" i="1"/>
  <c r="P295" i="1"/>
  <c r="Q295" i="1"/>
  <c r="P296" i="1"/>
  <c r="Q296" i="1"/>
  <c r="P297" i="1"/>
  <c r="Q297" i="1"/>
  <c r="P298" i="1"/>
  <c r="Q298" i="1"/>
  <c r="P299" i="1"/>
  <c r="Q299" i="1"/>
  <c r="P300" i="1"/>
  <c r="Q300" i="1"/>
  <c r="P301" i="1"/>
  <c r="Q301" i="1"/>
  <c r="P302" i="1"/>
  <c r="Q302" i="1"/>
  <c r="P303" i="1"/>
  <c r="Q303" i="1"/>
  <c r="P304" i="1"/>
  <c r="Q304" i="1"/>
  <c r="P305" i="1"/>
  <c r="Q305" i="1"/>
  <c r="P306" i="1"/>
  <c r="Q306" i="1"/>
  <c r="P307" i="1"/>
  <c r="Q307" i="1"/>
  <c r="P308" i="1"/>
  <c r="Q308" i="1"/>
  <c r="P309" i="1"/>
  <c r="Q309" i="1"/>
  <c r="P310" i="1"/>
  <c r="Q310" i="1"/>
  <c r="Q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11" i="1"/>
  <c r="A41" i="2" l="1"/>
  <c r="A45" i="2"/>
  <c r="E45" i="2" s="1"/>
  <c r="A46" i="2"/>
  <c r="D46" i="2" s="1"/>
  <c r="A47" i="2"/>
  <c r="C47" i="2" s="1"/>
  <c r="A48" i="2"/>
  <c r="B48" i="2" s="1"/>
  <c r="A49" i="2"/>
  <c r="B49" i="2" s="1"/>
  <c r="A50" i="2"/>
  <c r="M50" i="2" s="1"/>
  <c r="N50" i="2" s="1"/>
  <c r="A51" i="2"/>
  <c r="L51" i="2" s="1"/>
  <c r="A52" i="2"/>
  <c r="K52" i="2" s="1"/>
  <c r="A53" i="2"/>
  <c r="J53" i="2" s="1"/>
  <c r="A54" i="2"/>
  <c r="H54" i="2" s="1"/>
  <c r="B59" i="2"/>
  <c r="P25" i="2"/>
  <c r="N21" i="2"/>
  <c r="N41" i="2" s="1"/>
  <c r="A25" i="2"/>
  <c r="B25" i="2" s="1"/>
  <c r="A26" i="2"/>
  <c r="B26" i="2" s="1"/>
  <c r="A27" i="2"/>
  <c r="B27" i="2" s="1"/>
  <c r="A28" i="2"/>
  <c r="B28" i="2" s="1"/>
  <c r="A29" i="2"/>
  <c r="J29" i="2" s="1"/>
  <c r="A30" i="2"/>
  <c r="H30" i="2" s="1"/>
  <c r="A31" i="2"/>
  <c r="G31" i="2" s="1"/>
  <c r="A32" i="2"/>
  <c r="F32" i="2" s="1"/>
  <c r="A33" i="2"/>
  <c r="E33" i="2" s="1"/>
  <c r="A34" i="2"/>
  <c r="D34" i="2" s="1"/>
  <c r="C50" i="2" l="1"/>
  <c r="E26" i="2"/>
  <c r="B31" i="2"/>
  <c r="G26" i="2"/>
  <c r="L50" i="2"/>
  <c r="F26" i="2"/>
  <c r="K50" i="2"/>
  <c r="F49" i="2"/>
  <c r="H49" i="2"/>
  <c r="C30" i="2"/>
  <c r="G49" i="2"/>
  <c r="F28" i="2"/>
  <c r="E28" i="2"/>
  <c r="D29" i="2"/>
  <c r="K49" i="2"/>
  <c r="B29" i="2"/>
  <c r="D27" i="2"/>
  <c r="E51" i="2"/>
  <c r="M31" i="2"/>
  <c r="N31" i="2" s="1"/>
  <c r="G51" i="2"/>
  <c r="D31" i="2"/>
  <c r="C51" i="2"/>
  <c r="C31" i="2"/>
  <c r="B51" i="2"/>
  <c r="M26" i="2"/>
  <c r="N26" i="2" s="1"/>
  <c r="L26" i="2"/>
  <c r="H53" i="2"/>
  <c r="J50" i="2"/>
  <c r="B45" i="2"/>
  <c r="F29" i="2"/>
  <c r="K26" i="2"/>
  <c r="G53" i="2"/>
  <c r="E29" i="2"/>
  <c r="H26" i="2"/>
  <c r="E53" i="2"/>
  <c r="M33" i="2"/>
  <c r="N33" i="2" s="1"/>
  <c r="M49" i="2"/>
  <c r="N49" i="2" s="1"/>
  <c r="E49" i="2"/>
  <c r="B52" i="2"/>
  <c r="K51" i="2"/>
  <c r="G50" i="2"/>
  <c r="B47" i="2"/>
  <c r="D33" i="2"/>
  <c r="C34" i="2"/>
  <c r="G30" i="2"/>
  <c r="J27" i="2"/>
  <c r="J51" i="2"/>
  <c r="B34" i="2"/>
  <c r="F30" i="2"/>
  <c r="E27" i="2"/>
  <c r="H51" i="2"/>
  <c r="B46" i="2"/>
  <c r="D51" i="2"/>
  <c r="J49" i="2"/>
  <c r="C33" i="2"/>
  <c r="D28" i="2"/>
  <c r="D45" i="2"/>
  <c r="B33" i="2"/>
  <c r="C29" i="2"/>
  <c r="C28" i="2"/>
  <c r="F53" i="2"/>
  <c r="H50" i="2"/>
  <c r="C45" i="2"/>
  <c r="E32" i="2"/>
  <c r="M54" i="2"/>
  <c r="N54" i="2" s="1"/>
  <c r="D32" i="2"/>
  <c r="E30" i="2"/>
  <c r="M28" i="2"/>
  <c r="N28" i="2" s="1"/>
  <c r="L27" i="2"/>
  <c r="J26" i="2"/>
  <c r="G54" i="2"/>
  <c r="J52" i="2"/>
  <c r="F51" i="2"/>
  <c r="E50" i="2"/>
  <c r="D49" i="2"/>
  <c r="M27" i="2"/>
  <c r="N27" i="2" s="1"/>
  <c r="F50" i="2"/>
  <c r="C32" i="2"/>
  <c r="D30" i="2"/>
  <c r="L28" i="2"/>
  <c r="K27" i="2"/>
  <c r="F54" i="2"/>
  <c r="H52" i="2"/>
  <c r="D50" i="2"/>
  <c r="K28" i="2"/>
  <c r="E54" i="2"/>
  <c r="J28" i="2"/>
  <c r="H27" i="2"/>
  <c r="D54" i="2"/>
  <c r="F52" i="2"/>
  <c r="H29" i="2"/>
  <c r="H28" i="2"/>
  <c r="G27" i="2"/>
  <c r="C54" i="2"/>
  <c r="E52" i="2"/>
  <c r="G52" i="2"/>
  <c r="F31" i="2"/>
  <c r="E31" i="2"/>
  <c r="G29" i="2"/>
  <c r="G28" i="2"/>
  <c r="F27" i="2"/>
  <c r="B54" i="2"/>
  <c r="D52" i="2"/>
  <c r="L49" i="2"/>
  <c r="C46" i="2"/>
  <c r="K48" i="2"/>
  <c r="L47" i="2"/>
  <c r="M46" i="2"/>
  <c r="N46" i="2" s="1"/>
  <c r="D53" i="2"/>
  <c r="J48" i="2"/>
  <c r="K47" i="2"/>
  <c r="L46" i="2"/>
  <c r="M45" i="2"/>
  <c r="N45" i="2" s="1"/>
  <c r="C53" i="2"/>
  <c r="H48" i="2"/>
  <c r="J47" i="2"/>
  <c r="K46" i="2"/>
  <c r="L45" i="2"/>
  <c r="L48" i="2"/>
  <c r="B53" i="2"/>
  <c r="C52" i="2"/>
  <c r="G48" i="2"/>
  <c r="H47" i="2"/>
  <c r="J46" i="2"/>
  <c r="K45" i="2"/>
  <c r="M48" i="2"/>
  <c r="N48" i="2" s="1"/>
  <c r="F48" i="2"/>
  <c r="G47" i="2"/>
  <c r="H46" i="2"/>
  <c r="J45" i="2"/>
  <c r="L54" i="2"/>
  <c r="M53" i="2"/>
  <c r="N53" i="2" s="1"/>
  <c r="E48" i="2"/>
  <c r="F47" i="2"/>
  <c r="G46" i="2"/>
  <c r="H45" i="2"/>
  <c r="K54" i="2"/>
  <c r="L53" i="2"/>
  <c r="M52" i="2"/>
  <c r="N52" i="2" s="1"/>
  <c r="B50" i="2"/>
  <c r="C49" i="2"/>
  <c r="D48" i="2"/>
  <c r="E47" i="2"/>
  <c r="F46" i="2"/>
  <c r="G45" i="2"/>
  <c r="M47" i="2"/>
  <c r="N47" i="2" s="1"/>
  <c r="J54" i="2"/>
  <c r="K53" i="2"/>
  <c r="L52" i="2"/>
  <c r="M51" i="2"/>
  <c r="N51" i="2" s="1"/>
  <c r="C48" i="2"/>
  <c r="D47" i="2"/>
  <c r="E46" i="2"/>
  <c r="F45" i="2"/>
  <c r="F25" i="2"/>
  <c r="G25" i="2"/>
  <c r="M25" i="2"/>
  <c r="N25" i="2" s="1"/>
  <c r="L25" i="2"/>
  <c r="K25" i="2"/>
  <c r="J25" i="2"/>
  <c r="H25" i="2"/>
  <c r="M34" i="2"/>
  <c r="N34" i="2" s="1"/>
  <c r="B32" i="2"/>
  <c r="K34" i="2"/>
  <c r="L33" i="2"/>
  <c r="M32" i="2"/>
  <c r="N32" i="2" s="1"/>
  <c r="B30" i="2"/>
  <c r="L32" i="2"/>
  <c r="K33" i="2"/>
  <c r="H34" i="2"/>
  <c r="J33" i="2"/>
  <c r="K32" i="2"/>
  <c r="L31" i="2"/>
  <c r="M30" i="2"/>
  <c r="N30" i="2" s="1"/>
  <c r="C27" i="2"/>
  <c r="D26" i="2"/>
  <c r="E25" i="2"/>
  <c r="J34" i="2"/>
  <c r="G34" i="2"/>
  <c r="H33" i="2"/>
  <c r="J32" i="2"/>
  <c r="K31" i="2"/>
  <c r="L30" i="2"/>
  <c r="M29" i="2"/>
  <c r="N29" i="2" s="1"/>
  <c r="C26" i="2"/>
  <c r="D25" i="2"/>
  <c r="F34" i="2"/>
  <c r="G33" i="2"/>
  <c r="H32" i="2"/>
  <c r="J31" i="2"/>
  <c r="K30" i="2"/>
  <c r="L29" i="2"/>
  <c r="C25" i="2"/>
  <c r="E34" i="2"/>
  <c r="F33" i="2"/>
  <c r="G32" i="2"/>
  <c r="H31" i="2"/>
  <c r="J30" i="2"/>
  <c r="K29" i="2"/>
  <c r="L34" i="2"/>
  <c r="S12" i="1" l="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11" i="1"/>
  <c r="M3" i="2" l="1"/>
  <c r="M43" i="2" s="1"/>
  <c r="M2" i="2"/>
  <c r="M42" i="2" s="1"/>
  <c r="I3" i="2"/>
  <c r="I43" i="2" s="1"/>
  <c r="I2" i="2"/>
  <c r="I42" i="2" s="1"/>
  <c r="A586" i="2"/>
  <c r="L586" i="2" s="1"/>
  <c r="A587" i="2"/>
  <c r="L587" i="2" s="1"/>
  <c r="A588" i="2"/>
  <c r="L588" i="2" s="1"/>
  <c r="A589" i="2"/>
  <c r="L589" i="2" s="1"/>
  <c r="A590" i="2"/>
  <c r="L590" i="2" s="1"/>
  <c r="A591" i="2"/>
  <c r="L591" i="2" s="1"/>
  <c r="A592" i="2"/>
  <c r="L592" i="2" s="1"/>
  <c r="A593" i="2"/>
  <c r="L593" i="2" s="1"/>
  <c r="A594" i="2"/>
  <c r="L594" i="2" s="1"/>
  <c r="A585" i="2"/>
  <c r="L585" i="2" s="1"/>
  <c r="A566" i="2"/>
  <c r="L566" i="2" s="1"/>
  <c r="A567" i="2"/>
  <c r="L567" i="2" s="1"/>
  <c r="A568" i="2"/>
  <c r="L568" i="2" s="1"/>
  <c r="A569" i="2"/>
  <c r="L569" i="2" s="1"/>
  <c r="A570" i="2"/>
  <c r="L570" i="2" s="1"/>
  <c r="A571" i="2"/>
  <c r="L571" i="2" s="1"/>
  <c r="A572" i="2"/>
  <c r="L572" i="2" s="1"/>
  <c r="A573" i="2"/>
  <c r="A574" i="2"/>
  <c r="L574" i="2" s="1"/>
  <c r="A565" i="2"/>
  <c r="L565" i="2" s="1"/>
  <c r="A546" i="2"/>
  <c r="L546" i="2" s="1"/>
  <c r="A547" i="2"/>
  <c r="L547" i="2" s="1"/>
  <c r="A548" i="2"/>
  <c r="L548" i="2" s="1"/>
  <c r="A549" i="2"/>
  <c r="L549" i="2" s="1"/>
  <c r="A550" i="2"/>
  <c r="L550" i="2" s="1"/>
  <c r="A551" i="2"/>
  <c r="L551" i="2" s="1"/>
  <c r="A552" i="2"/>
  <c r="L552" i="2" s="1"/>
  <c r="A553" i="2"/>
  <c r="L553" i="2" s="1"/>
  <c r="A554" i="2"/>
  <c r="L554" i="2" s="1"/>
  <c r="A545" i="2"/>
  <c r="L545" i="2" s="1"/>
  <c r="A526" i="2"/>
  <c r="A527" i="2"/>
  <c r="L527" i="2" s="1"/>
  <c r="A528" i="2"/>
  <c r="L528" i="2" s="1"/>
  <c r="A529" i="2"/>
  <c r="L529" i="2" s="1"/>
  <c r="A530" i="2"/>
  <c r="L530" i="2" s="1"/>
  <c r="A531" i="2"/>
  <c r="L531" i="2" s="1"/>
  <c r="A532" i="2"/>
  <c r="L532" i="2" s="1"/>
  <c r="A533" i="2"/>
  <c r="L533" i="2" s="1"/>
  <c r="A534" i="2"/>
  <c r="L534" i="2" s="1"/>
  <c r="A525" i="2"/>
  <c r="L525" i="2" s="1"/>
  <c r="A506" i="2"/>
  <c r="L506" i="2" s="1"/>
  <c r="A507" i="2"/>
  <c r="L507" i="2" s="1"/>
  <c r="A508" i="2"/>
  <c r="A509" i="2"/>
  <c r="L509" i="2" s="1"/>
  <c r="A510" i="2"/>
  <c r="L510" i="2" s="1"/>
  <c r="A511" i="2"/>
  <c r="L511" i="2" s="1"/>
  <c r="A512" i="2"/>
  <c r="L512" i="2" s="1"/>
  <c r="A513" i="2"/>
  <c r="L513" i="2" s="1"/>
  <c r="A514" i="2"/>
  <c r="L514" i="2" s="1"/>
  <c r="A505" i="2"/>
  <c r="L505" i="2" s="1"/>
  <c r="A486" i="2"/>
  <c r="L486" i="2" s="1"/>
  <c r="A487" i="2"/>
  <c r="L487" i="2" s="1"/>
  <c r="A488" i="2"/>
  <c r="L488" i="2" s="1"/>
  <c r="A489" i="2"/>
  <c r="A490" i="2"/>
  <c r="L490" i="2" s="1"/>
  <c r="A491" i="2"/>
  <c r="L491" i="2" s="1"/>
  <c r="A492" i="2"/>
  <c r="L492" i="2" s="1"/>
  <c r="A493" i="2"/>
  <c r="L493" i="2" s="1"/>
  <c r="A494" i="2"/>
  <c r="L494" i="2" s="1"/>
  <c r="A485" i="2"/>
  <c r="L485" i="2" s="1"/>
  <c r="A466" i="2"/>
  <c r="L466" i="2" s="1"/>
  <c r="A467" i="2"/>
  <c r="L467" i="2" s="1"/>
  <c r="A468" i="2"/>
  <c r="L468" i="2" s="1"/>
  <c r="A469" i="2"/>
  <c r="L469" i="2" s="1"/>
  <c r="A470" i="2"/>
  <c r="L470" i="2" s="1"/>
  <c r="A471" i="2"/>
  <c r="A472" i="2"/>
  <c r="A473" i="2"/>
  <c r="L473" i="2" s="1"/>
  <c r="A474" i="2"/>
  <c r="L474" i="2" s="1"/>
  <c r="A465" i="2"/>
  <c r="L465" i="2" s="1"/>
  <c r="A446" i="2"/>
  <c r="L446" i="2" s="1"/>
  <c r="A447" i="2"/>
  <c r="L447" i="2" s="1"/>
  <c r="A448" i="2"/>
  <c r="L448" i="2" s="1"/>
  <c r="A449" i="2"/>
  <c r="L449" i="2" s="1"/>
  <c r="A450" i="2"/>
  <c r="L450" i="2" s="1"/>
  <c r="A451" i="2"/>
  <c r="L451" i="2" s="1"/>
  <c r="A452" i="2"/>
  <c r="L452" i="2" s="1"/>
  <c r="A453" i="2"/>
  <c r="L453" i="2" s="1"/>
  <c r="A454" i="2"/>
  <c r="A445" i="2"/>
  <c r="L445" i="2" s="1"/>
  <c r="A426" i="2"/>
  <c r="L426" i="2" s="1"/>
  <c r="A427" i="2"/>
  <c r="L427" i="2" s="1"/>
  <c r="A428" i="2"/>
  <c r="L428" i="2" s="1"/>
  <c r="A429" i="2"/>
  <c r="L429" i="2" s="1"/>
  <c r="A430" i="2"/>
  <c r="L430" i="2" s="1"/>
  <c r="A431" i="2"/>
  <c r="L431" i="2" s="1"/>
  <c r="A432" i="2"/>
  <c r="L432" i="2" s="1"/>
  <c r="A433" i="2"/>
  <c r="L433" i="2" s="1"/>
  <c r="A434" i="2"/>
  <c r="L434" i="2" s="1"/>
  <c r="A425" i="2"/>
  <c r="L425" i="2" s="1"/>
  <c r="A406" i="2"/>
  <c r="A407" i="2"/>
  <c r="L407" i="2" s="1"/>
  <c r="A408" i="2"/>
  <c r="L408" i="2" s="1"/>
  <c r="A409" i="2"/>
  <c r="L409" i="2" s="1"/>
  <c r="A410" i="2"/>
  <c r="L410" i="2" s="1"/>
  <c r="A411" i="2"/>
  <c r="L411" i="2" s="1"/>
  <c r="A412" i="2"/>
  <c r="L412" i="2" s="1"/>
  <c r="A413" i="2"/>
  <c r="L413" i="2" s="1"/>
  <c r="A414" i="2"/>
  <c r="L414" i="2" s="1"/>
  <c r="A405" i="2"/>
  <c r="L405" i="2" s="1"/>
  <c r="A386" i="2"/>
  <c r="L386" i="2" s="1"/>
  <c r="A387" i="2"/>
  <c r="L387" i="2" s="1"/>
  <c r="A388" i="2"/>
  <c r="A389" i="2"/>
  <c r="L389" i="2" s="1"/>
  <c r="A390" i="2"/>
  <c r="L390" i="2" s="1"/>
  <c r="A391" i="2"/>
  <c r="L391" i="2" s="1"/>
  <c r="A392" i="2"/>
  <c r="L392" i="2" s="1"/>
  <c r="A393" i="2"/>
  <c r="L393" i="2" s="1"/>
  <c r="A394" i="2"/>
  <c r="L394" i="2" s="1"/>
  <c r="A385" i="2"/>
  <c r="L385" i="2" s="1"/>
  <c r="A366" i="2"/>
  <c r="L366" i="2" s="1"/>
  <c r="A367" i="2"/>
  <c r="L367" i="2" s="1"/>
  <c r="A368" i="2"/>
  <c r="L368" i="2" s="1"/>
  <c r="A369" i="2"/>
  <c r="L369" i="2" s="1"/>
  <c r="A370" i="2"/>
  <c r="L370" i="2" s="1"/>
  <c r="A371" i="2"/>
  <c r="L371" i="2" s="1"/>
  <c r="A372" i="2"/>
  <c r="L372" i="2" s="1"/>
  <c r="A373" i="2"/>
  <c r="L373" i="2" s="1"/>
  <c r="A374" i="2"/>
  <c r="L374" i="2" s="1"/>
  <c r="A365" i="2"/>
  <c r="L365" i="2" s="1"/>
  <c r="A346" i="2"/>
  <c r="L346" i="2" s="1"/>
  <c r="A347" i="2"/>
  <c r="L347" i="2" s="1"/>
  <c r="A348" i="2"/>
  <c r="L348" i="2" s="1"/>
  <c r="A349" i="2"/>
  <c r="L349" i="2" s="1"/>
  <c r="A350" i="2"/>
  <c r="L350" i="2" s="1"/>
  <c r="A351" i="2"/>
  <c r="L351" i="2" s="1"/>
  <c r="A352" i="2"/>
  <c r="L352" i="2" s="1"/>
  <c r="A353" i="2"/>
  <c r="L353" i="2" s="1"/>
  <c r="A354" i="2"/>
  <c r="L354" i="2" s="1"/>
  <c r="A345" i="2"/>
  <c r="L345" i="2" s="1"/>
  <c r="A326" i="2"/>
  <c r="L326" i="2" s="1"/>
  <c r="A327" i="2"/>
  <c r="L327" i="2" s="1"/>
  <c r="A328" i="2"/>
  <c r="L328" i="2" s="1"/>
  <c r="A329" i="2"/>
  <c r="L329" i="2" s="1"/>
  <c r="A330" i="2"/>
  <c r="L330" i="2" s="1"/>
  <c r="A331" i="2"/>
  <c r="L331" i="2" s="1"/>
  <c r="A332" i="2"/>
  <c r="L332" i="2" s="1"/>
  <c r="A333" i="2"/>
  <c r="A334" i="2"/>
  <c r="A325" i="2"/>
  <c r="L325" i="2" s="1"/>
  <c r="B599" i="2"/>
  <c r="M586" i="2"/>
  <c r="N586" i="2" s="1"/>
  <c r="A581" i="2"/>
  <c r="B579" i="2"/>
  <c r="E569" i="2"/>
  <c r="A561" i="2"/>
  <c r="B559" i="2"/>
  <c r="H551" i="2"/>
  <c r="H547" i="2"/>
  <c r="A541" i="2"/>
  <c r="B539" i="2"/>
  <c r="B533" i="2"/>
  <c r="O533" i="2" s="1"/>
  <c r="A521" i="2"/>
  <c r="B519" i="2"/>
  <c r="B513" i="2"/>
  <c r="O513" i="2" s="1"/>
  <c r="G505" i="2"/>
  <c r="A501" i="2"/>
  <c r="B499" i="2"/>
  <c r="A481" i="2"/>
  <c r="B479" i="2"/>
  <c r="A461" i="2"/>
  <c r="B459" i="2"/>
  <c r="A441" i="2"/>
  <c r="B439" i="2"/>
  <c r="A421" i="2"/>
  <c r="B419" i="2"/>
  <c r="J413" i="2"/>
  <c r="D413" i="2"/>
  <c r="C409" i="2"/>
  <c r="A401" i="2"/>
  <c r="B399" i="2"/>
  <c r="A381" i="2"/>
  <c r="B379" i="2"/>
  <c r="A361" i="2"/>
  <c r="B359" i="2"/>
  <c r="A341" i="2"/>
  <c r="B339" i="2"/>
  <c r="A321" i="2"/>
  <c r="A306" i="2"/>
  <c r="L306" i="2" s="1"/>
  <c r="A307" i="2"/>
  <c r="L307" i="2" s="1"/>
  <c r="A308" i="2"/>
  <c r="L308" i="2" s="1"/>
  <c r="A309" i="2"/>
  <c r="L309" i="2" s="1"/>
  <c r="A310" i="2"/>
  <c r="L310" i="2" s="1"/>
  <c r="A311" i="2"/>
  <c r="L311" i="2" s="1"/>
  <c r="A312" i="2"/>
  <c r="L312" i="2" s="1"/>
  <c r="A313" i="2"/>
  <c r="L313" i="2" s="1"/>
  <c r="A314" i="2"/>
  <c r="L314" i="2" s="1"/>
  <c r="A305" i="2"/>
  <c r="L305" i="2" s="1"/>
  <c r="A286" i="2"/>
  <c r="L286" i="2" s="1"/>
  <c r="A287" i="2"/>
  <c r="L287" i="2" s="1"/>
  <c r="A288" i="2"/>
  <c r="L288" i="2" s="1"/>
  <c r="A289" i="2"/>
  <c r="L289" i="2" s="1"/>
  <c r="A290" i="2"/>
  <c r="L290" i="2" s="1"/>
  <c r="A291" i="2"/>
  <c r="L291" i="2" s="1"/>
  <c r="A292" i="2"/>
  <c r="L292" i="2" s="1"/>
  <c r="A293" i="2"/>
  <c r="L293" i="2" s="1"/>
  <c r="A294" i="2"/>
  <c r="L294" i="2" s="1"/>
  <c r="A285" i="2"/>
  <c r="L285" i="2" s="1"/>
  <c r="A266" i="2"/>
  <c r="L266" i="2" s="1"/>
  <c r="A267" i="2"/>
  <c r="L267" i="2" s="1"/>
  <c r="A268" i="2"/>
  <c r="L268" i="2" s="1"/>
  <c r="A269" i="2"/>
  <c r="L269" i="2" s="1"/>
  <c r="A270" i="2"/>
  <c r="L270" i="2" s="1"/>
  <c r="A271" i="2"/>
  <c r="L271" i="2" s="1"/>
  <c r="A272" i="2"/>
  <c r="L272" i="2" s="1"/>
  <c r="A273" i="2"/>
  <c r="L273" i="2" s="1"/>
  <c r="A274" i="2"/>
  <c r="L274" i="2" s="1"/>
  <c r="A265" i="2"/>
  <c r="L265" i="2" s="1"/>
  <c r="A246" i="2"/>
  <c r="L246" i="2" s="1"/>
  <c r="A247" i="2"/>
  <c r="L247" i="2" s="1"/>
  <c r="A248" i="2"/>
  <c r="L248" i="2" s="1"/>
  <c r="A249" i="2"/>
  <c r="L249" i="2" s="1"/>
  <c r="A250" i="2"/>
  <c r="L250" i="2" s="1"/>
  <c r="A251" i="2"/>
  <c r="L251" i="2" s="1"/>
  <c r="A252" i="2"/>
  <c r="L252" i="2" s="1"/>
  <c r="A253" i="2"/>
  <c r="L253" i="2" s="1"/>
  <c r="A254" i="2"/>
  <c r="L254" i="2" s="1"/>
  <c r="A245" i="2"/>
  <c r="A226" i="2"/>
  <c r="L226" i="2" s="1"/>
  <c r="A227" i="2"/>
  <c r="L227" i="2" s="1"/>
  <c r="A228" i="2"/>
  <c r="L228" i="2" s="1"/>
  <c r="A229" i="2"/>
  <c r="L229" i="2" s="1"/>
  <c r="A230" i="2"/>
  <c r="L230" i="2" s="1"/>
  <c r="A231" i="2"/>
  <c r="L231" i="2" s="1"/>
  <c r="A232" i="2"/>
  <c r="L232" i="2" s="1"/>
  <c r="A233" i="2"/>
  <c r="L233" i="2" s="1"/>
  <c r="A234" i="2"/>
  <c r="L234" i="2" s="1"/>
  <c r="A225" i="2"/>
  <c r="L225" i="2" s="1"/>
  <c r="A206" i="2"/>
  <c r="L206" i="2" s="1"/>
  <c r="A207" i="2"/>
  <c r="L207" i="2" s="1"/>
  <c r="A208" i="2"/>
  <c r="L208" i="2" s="1"/>
  <c r="A209" i="2"/>
  <c r="L209" i="2" s="1"/>
  <c r="A210" i="2"/>
  <c r="L210" i="2" s="1"/>
  <c r="A211" i="2"/>
  <c r="L211" i="2" s="1"/>
  <c r="A212" i="2"/>
  <c r="L212" i="2" s="1"/>
  <c r="A213" i="2"/>
  <c r="L213" i="2" s="1"/>
  <c r="A214" i="2"/>
  <c r="L214" i="2" s="1"/>
  <c r="A205" i="2"/>
  <c r="L205" i="2" s="1"/>
  <c r="A186" i="2"/>
  <c r="L186" i="2" s="1"/>
  <c r="A187" i="2"/>
  <c r="L187" i="2" s="1"/>
  <c r="A188" i="2"/>
  <c r="L188" i="2" s="1"/>
  <c r="A189" i="2"/>
  <c r="L189" i="2" s="1"/>
  <c r="A190" i="2"/>
  <c r="L190" i="2" s="1"/>
  <c r="A191" i="2"/>
  <c r="L191" i="2" s="1"/>
  <c r="A192" i="2"/>
  <c r="L192" i="2" s="1"/>
  <c r="A193" i="2"/>
  <c r="L193" i="2" s="1"/>
  <c r="A194" i="2"/>
  <c r="L194" i="2" s="1"/>
  <c r="A185" i="2"/>
  <c r="L185" i="2" s="1"/>
  <c r="A166" i="2"/>
  <c r="L166" i="2" s="1"/>
  <c r="A167" i="2"/>
  <c r="L167" i="2" s="1"/>
  <c r="A168" i="2"/>
  <c r="L168" i="2" s="1"/>
  <c r="A169" i="2"/>
  <c r="L169" i="2" s="1"/>
  <c r="A170" i="2"/>
  <c r="L170" i="2" s="1"/>
  <c r="A171" i="2"/>
  <c r="L171" i="2" s="1"/>
  <c r="A172" i="2"/>
  <c r="L172" i="2" s="1"/>
  <c r="A173" i="2"/>
  <c r="L173" i="2" s="1"/>
  <c r="A174" i="2"/>
  <c r="L174" i="2" s="1"/>
  <c r="A165" i="2"/>
  <c r="L165" i="2" s="1"/>
  <c r="A146" i="2"/>
  <c r="L146" i="2" s="1"/>
  <c r="A147" i="2"/>
  <c r="L147" i="2" s="1"/>
  <c r="A148" i="2"/>
  <c r="L148" i="2" s="1"/>
  <c r="A149" i="2"/>
  <c r="L149" i="2" s="1"/>
  <c r="A150" i="2"/>
  <c r="L150" i="2" s="1"/>
  <c r="A151" i="2"/>
  <c r="L151" i="2" s="1"/>
  <c r="A152" i="2"/>
  <c r="L152" i="2" s="1"/>
  <c r="A153" i="2"/>
  <c r="L153" i="2" s="1"/>
  <c r="A154" i="2"/>
  <c r="L154" i="2" s="1"/>
  <c r="A145" i="2"/>
  <c r="L145" i="2" s="1"/>
  <c r="A126" i="2"/>
  <c r="L126" i="2" s="1"/>
  <c r="A127" i="2"/>
  <c r="L127" i="2" s="1"/>
  <c r="A128" i="2"/>
  <c r="L128" i="2" s="1"/>
  <c r="A129" i="2"/>
  <c r="L129" i="2" s="1"/>
  <c r="A130" i="2"/>
  <c r="L130" i="2" s="1"/>
  <c r="A131" i="2"/>
  <c r="L131" i="2" s="1"/>
  <c r="A132" i="2"/>
  <c r="L132" i="2" s="1"/>
  <c r="A133" i="2"/>
  <c r="L133" i="2" s="1"/>
  <c r="A134" i="2"/>
  <c r="L134" i="2" s="1"/>
  <c r="A125" i="2"/>
  <c r="L125" i="2" s="1"/>
  <c r="A106" i="2"/>
  <c r="L106" i="2" s="1"/>
  <c r="A107" i="2"/>
  <c r="L107" i="2" s="1"/>
  <c r="A108" i="2"/>
  <c r="L108" i="2" s="1"/>
  <c r="A109" i="2"/>
  <c r="L109" i="2" s="1"/>
  <c r="A110" i="2"/>
  <c r="L110" i="2" s="1"/>
  <c r="A111" i="2"/>
  <c r="L111" i="2" s="1"/>
  <c r="A112" i="2"/>
  <c r="L112" i="2" s="1"/>
  <c r="A113" i="2"/>
  <c r="L113" i="2" s="1"/>
  <c r="A114" i="2"/>
  <c r="L114" i="2" s="1"/>
  <c r="A105" i="2"/>
  <c r="L105" i="2" s="1"/>
  <c r="A86" i="2"/>
  <c r="L86" i="2" s="1"/>
  <c r="A87" i="2"/>
  <c r="L87" i="2" s="1"/>
  <c r="A88" i="2"/>
  <c r="L88" i="2" s="1"/>
  <c r="A89" i="2"/>
  <c r="L89" i="2" s="1"/>
  <c r="A90" i="2"/>
  <c r="L90" i="2" s="1"/>
  <c r="A91" i="2"/>
  <c r="L91" i="2" s="1"/>
  <c r="A92" i="2"/>
  <c r="L92" i="2" s="1"/>
  <c r="A93" i="2"/>
  <c r="L93" i="2" s="1"/>
  <c r="A94" i="2"/>
  <c r="L94" i="2" s="1"/>
  <c r="A85" i="2"/>
  <c r="L85" i="2" s="1"/>
  <c r="A66" i="2"/>
  <c r="L66" i="2" s="1"/>
  <c r="A67" i="2"/>
  <c r="L67" i="2" s="1"/>
  <c r="A68" i="2"/>
  <c r="L68" i="2" s="1"/>
  <c r="A69" i="2"/>
  <c r="L69" i="2" s="1"/>
  <c r="A70" i="2"/>
  <c r="L70" i="2" s="1"/>
  <c r="A71" i="2"/>
  <c r="L71" i="2" s="1"/>
  <c r="A72" i="2"/>
  <c r="L72" i="2" s="1"/>
  <c r="A73" i="2"/>
  <c r="L73" i="2" s="1"/>
  <c r="A74" i="2"/>
  <c r="L74" i="2" s="1"/>
  <c r="A65" i="2"/>
  <c r="L65" i="2" s="1"/>
  <c r="B319" i="2"/>
  <c r="A301" i="2"/>
  <c r="B299" i="2"/>
  <c r="A281" i="2"/>
  <c r="B279" i="2"/>
  <c r="A261" i="2"/>
  <c r="B259" i="2"/>
  <c r="A241" i="2"/>
  <c r="B239" i="2"/>
  <c r="A221" i="2"/>
  <c r="B219" i="2"/>
  <c r="A201" i="2"/>
  <c r="B199" i="2"/>
  <c r="A181" i="2"/>
  <c r="B179" i="2"/>
  <c r="A161" i="2"/>
  <c r="B159" i="2"/>
  <c r="A141" i="2"/>
  <c r="B139" i="2"/>
  <c r="A121" i="2"/>
  <c r="B119" i="2"/>
  <c r="A101" i="2"/>
  <c r="B99" i="2"/>
  <c r="A81" i="2"/>
  <c r="B79" i="2"/>
  <c r="A61" i="2"/>
  <c r="B39" i="2"/>
  <c r="P26" i="2"/>
  <c r="P27" i="2" s="1"/>
  <c r="P28" i="2" s="1"/>
  <c r="P29" i="2" s="1"/>
  <c r="P30" i="2" s="1"/>
  <c r="P31" i="2" s="1"/>
  <c r="P32" i="2" s="1"/>
  <c r="P33" i="2" s="1"/>
  <c r="P34" i="2" s="1"/>
  <c r="P45" i="2" s="1"/>
  <c r="P46" i="2" s="1"/>
  <c r="P47" i="2" s="1"/>
  <c r="P48" i="2" s="1"/>
  <c r="P49" i="2" s="1"/>
  <c r="P50" i="2" s="1"/>
  <c r="P51" i="2" s="1"/>
  <c r="P52" i="2" s="1"/>
  <c r="P53" i="2" s="1"/>
  <c r="P54" i="2" s="1"/>
  <c r="P65" i="2" s="1"/>
  <c r="P66" i="2" s="1"/>
  <c r="P67" i="2" s="1"/>
  <c r="P68" i="2" s="1"/>
  <c r="P69" i="2" s="1"/>
  <c r="P70" i="2" s="1"/>
  <c r="P71" i="2" s="1"/>
  <c r="P72" i="2" s="1"/>
  <c r="P73" i="2" s="1"/>
  <c r="P74" i="2" s="1"/>
  <c r="P85" i="2" s="1"/>
  <c r="P86" i="2" s="1"/>
  <c r="P87" i="2" s="1"/>
  <c r="P88" i="2" s="1"/>
  <c r="P89" i="2" s="1"/>
  <c r="P90" i="2" s="1"/>
  <c r="P91" i="2" s="1"/>
  <c r="P92" i="2" s="1"/>
  <c r="P93" i="2" s="1"/>
  <c r="P94" i="2" s="1"/>
  <c r="P105" i="2" s="1"/>
  <c r="P106" i="2" s="1"/>
  <c r="P107" i="2" s="1"/>
  <c r="P108" i="2" s="1"/>
  <c r="P109" i="2" s="1"/>
  <c r="P110" i="2" s="1"/>
  <c r="P111" i="2" s="1"/>
  <c r="P112" i="2" s="1"/>
  <c r="P113" i="2" s="1"/>
  <c r="P114" i="2" s="1"/>
  <c r="P125" i="2" s="1"/>
  <c r="P126" i="2" s="1"/>
  <c r="P127" i="2" s="1"/>
  <c r="P128" i="2" s="1"/>
  <c r="P129" i="2" s="1"/>
  <c r="P130" i="2" s="1"/>
  <c r="P131" i="2" s="1"/>
  <c r="P132" i="2" s="1"/>
  <c r="P133" i="2" s="1"/>
  <c r="P134" i="2" s="1"/>
  <c r="P145" i="2" s="1"/>
  <c r="P146" i="2" s="1"/>
  <c r="P147" i="2" s="1"/>
  <c r="P148" i="2" s="1"/>
  <c r="P149" i="2" s="1"/>
  <c r="P150" i="2" s="1"/>
  <c r="P151" i="2" s="1"/>
  <c r="P152" i="2" s="1"/>
  <c r="P153" i="2" s="1"/>
  <c r="P154" i="2" s="1"/>
  <c r="P165" i="2" s="1"/>
  <c r="P166" i="2" s="1"/>
  <c r="P167" i="2" s="1"/>
  <c r="P168" i="2" s="1"/>
  <c r="P169" i="2" s="1"/>
  <c r="P170" i="2" s="1"/>
  <c r="P171" i="2" s="1"/>
  <c r="P172" i="2" s="1"/>
  <c r="P173" i="2" s="1"/>
  <c r="P174" i="2" s="1"/>
  <c r="P185" i="2" s="1"/>
  <c r="P186" i="2" s="1"/>
  <c r="P187" i="2" s="1"/>
  <c r="P188" i="2" s="1"/>
  <c r="P189" i="2" s="1"/>
  <c r="P190" i="2" s="1"/>
  <c r="P191" i="2" s="1"/>
  <c r="P192" i="2" s="1"/>
  <c r="P193" i="2" s="1"/>
  <c r="P194" i="2" s="1"/>
  <c r="P205" i="2" s="1"/>
  <c r="P206" i="2" s="1"/>
  <c r="P207" i="2" s="1"/>
  <c r="P208" i="2" s="1"/>
  <c r="P209" i="2" s="1"/>
  <c r="P210" i="2" s="1"/>
  <c r="P211" i="2" s="1"/>
  <c r="P212" i="2" s="1"/>
  <c r="P213" i="2" s="1"/>
  <c r="P214" i="2" s="1"/>
  <c r="P225" i="2" s="1"/>
  <c r="P226" i="2" s="1"/>
  <c r="P227" i="2" s="1"/>
  <c r="P228" i="2" s="1"/>
  <c r="P229" i="2" s="1"/>
  <c r="P230" i="2" s="1"/>
  <c r="P231" i="2" s="1"/>
  <c r="P232" i="2" s="1"/>
  <c r="P233" i="2" s="1"/>
  <c r="P234" i="2" s="1"/>
  <c r="P245" i="2" s="1"/>
  <c r="P246" i="2" s="1"/>
  <c r="P247" i="2" s="1"/>
  <c r="P248" i="2" s="1"/>
  <c r="P249" i="2" s="1"/>
  <c r="P250" i="2" s="1"/>
  <c r="P251" i="2" s="1"/>
  <c r="P252" i="2" s="1"/>
  <c r="P253" i="2" s="1"/>
  <c r="P254" i="2" s="1"/>
  <c r="P265" i="2" s="1"/>
  <c r="P266" i="2" s="1"/>
  <c r="P267" i="2" s="1"/>
  <c r="P268" i="2" s="1"/>
  <c r="P269" i="2" s="1"/>
  <c r="P270" i="2" s="1"/>
  <c r="P271" i="2" s="1"/>
  <c r="P272" i="2" s="1"/>
  <c r="P273" i="2" s="1"/>
  <c r="P274" i="2" s="1"/>
  <c r="P285" i="2" s="1"/>
  <c r="P286" i="2" s="1"/>
  <c r="P287" i="2" s="1"/>
  <c r="P288" i="2" s="1"/>
  <c r="P289" i="2" s="1"/>
  <c r="P290" i="2" s="1"/>
  <c r="P291" i="2" s="1"/>
  <c r="P292" i="2" s="1"/>
  <c r="P293" i="2" s="1"/>
  <c r="P294" i="2" s="1"/>
  <c r="P305" i="2" s="1"/>
  <c r="P306" i="2" s="1"/>
  <c r="P307" i="2" s="1"/>
  <c r="P308" i="2" s="1"/>
  <c r="P309" i="2" s="1"/>
  <c r="P310" i="2" s="1"/>
  <c r="P311" i="2" s="1"/>
  <c r="P312" i="2" s="1"/>
  <c r="P313" i="2" s="1"/>
  <c r="P314" i="2" s="1"/>
  <c r="P325" i="2" s="1"/>
  <c r="P326" i="2" s="1"/>
  <c r="P327" i="2" s="1"/>
  <c r="P328" i="2" s="1"/>
  <c r="P329" i="2" s="1"/>
  <c r="P330" i="2" s="1"/>
  <c r="P331" i="2" s="1"/>
  <c r="P332" i="2" s="1"/>
  <c r="P333" i="2" s="1"/>
  <c r="P334" i="2" s="1"/>
  <c r="P345" i="2" s="1"/>
  <c r="P346" i="2" s="1"/>
  <c r="P347" i="2" s="1"/>
  <c r="P348" i="2" s="1"/>
  <c r="P349" i="2" s="1"/>
  <c r="P350" i="2" s="1"/>
  <c r="P351" i="2" s="1"/>
  <c r="P352" i="2" s="1"/>
  <c r="P353" i="2" s="1"/>
  <c r="P354" i="2" s="1"/>
  <c r="P365" i="2" s="1"/>
  <c r="P366" i="2" s="1"/>
  <c r="P367" i="2" s="1"/>
  <c r="P368" i="2" s="1"/>
  <c r="P369" i="2" s="1"/>
  <c r="P370" i="2" s="1"/>
  <c r="P371" i="2" s="1"/>
  <c r="P372" i="2" s="1"/>
  <c r="P373" i="2" s="1"/>
  <c r="P374" i="2" s="1"/>
  <c r="P385" i="2" s="1"/>
  <c r="P386" i="2" s="1"/>
  <c r="P387" i="2" s="1"/>
  <c r="P388" i="2" s="1"/>
  <c r="P389" i="2" s="1"/>
  <c r="P390" i="2" s="1"/>
  <c r="P391" i="2" s="1"/>
  <c r="P392" i="2" s="1"/>
  <c r="P393" i="2" s="1"/>
  <c r="P394" i="2" s="1"/>
  <c r="P405" i="2" s="1"/>
  <c r="P406" i="2" s="1"/>
  <c r="P407" i="2" s="1"/>
  <c r="P408" i="2" s="1"/>
  <c r="P409" i="2" s="1"/>
  <c r="P410" i="2" s="1"/>
  <c r="P411" i="2" s="1"/>
  <c r="P412" i="2" s="1"/>
  <c r="P413" i="2" s="1"/>
  <c r="P414" i="2" s="1"/>
  <c r="P425" i="2" s="1"/>
  <c r="P426" i="2" s="1"/>
  <c r="P427" i="2" s="1"/>
  <c r="P428" i="2" s="1"/>
  <c r="P429" i="2" s="1"/>
  <c r="P430" i="2" s="1"/>
  <c r="P431" i="2" s="1"/>
  <c r="P432" i="2" s="1"/>
  <c r="P433" i="2" s="1"/>
  <c r="P434" i="2" s="1"/>
  <c r="P445" i="2" s="1"/>
  <c r="P446" i="2" s="1"/>
  <c r="P447" i="2" s="1"/>
  <c r="P448" i="2" s="1"/>
  <c r="P449" i="2" s="1"/>
  <c r="P450" i="2" s="1"/>
  <c r="P451" i="2" s="1"/>
  <c r="N61" i="2"/>
  <c r="N81" i="2" s="1"/>
  <c r="N101" i="2" s="1"/>
  <c r="N121" i="2" s="1"/>
  <c r="N141" i="2" s="1"/>
  <c r="N161" i="2" s="1"/>
  <c r="N181" i="2" s="1"/>
  <c r="N201" i="2" s="1"/>
  <c r="N221" i="2" s="1"/>
  <c r="N241" i="2" s="1"/>
  <c r="N261" i="2" s="1"/>
  <c r="N281" i="2" s="1"/>
  <c r="N301" i="2" s="1"/>
  <c r="N321" i="2" s="1"/>
  <c r="N341" i="2" s="1"/>
  <c r="N361" i="2" s="1"/>
  <c r="N381" i="2" s="1"/>
  <c r="N401" i="2" s="1"/>
  <c r="N421" i="2" s="1"/>
  <c r="N441" i="2" s="1"/>
  <c r="N461" i="2" s="1"/>
  <c r="N481" i="2" s="1"/>
  <c r="N501" i="2" s="1"/>
  <c r="N521" i="2" s="1"/>
  <c r="N541" i="2" s="1"/>
  <c r="N561" i="2" s="1"/>
  <c r="N581" i="2" s="1"/>
  <c r="A21" i="2"/>
  <c r="H447" i="2" l="1"/>
  <c r="H485" i="2"/>
  <c r="D214" i="2"/>
  <c r="D551" i="2"/>
  <c r="D347" i="2"/>
  <c r="J431" i="2"/>
  <c r="D510" i="2"/>
  <c r="B569" i="2"/>
  <c r="O569" i="2" s="1"/>
  <c r="B449" i="2"/>
  <c r="O449" i="2" s="1"/>
  <c r="M569" i="2"/>
  <c r="N569" i="2" s="1"/>
  <c r="H449" i="2"/>
  <c r="G214" i="2"/>
  <c r="B373" i="2"/>
  <c r="O373" i="2" s="1"/>
  <c r="H391" i="2"/>
  <c r="J485" i="2"/>
  <c r="J447" i="2"/>
  <c r="J347" i="2"/>
  <c r="H413" i="2"/>
  <c r="J449" i="2"/>
  <c r="B365" i="2"/>
  <c r="O365" i="2" s="1"/>
  <c r="D429" i="2"/>
  <c r="H409" i="2"/>
  <c r="C551" i="2"/>
  <c r="G373" i="2"/>
  <c r="C329" i="2"/>
  <c r="J427" i="2"/>
  <c r="J467" i="2"/>
  <c r="D329" i="2"/>
  <c r="C385" i="2"/>
  <c r="C533" i="2"/>
  <c r="M286" i="2"/>
  <c r="N286" i="2" s="1"/>
  <c r="H331" i="2"/>
  <c r="G470" i="2"/>
  <c r="B349" i="2"/>
  <c r="O349" i="2" s="1"/>
  <c r="H405" i="2"/>
  <c r="G329" i="2"/>
  <c r="B413" i="2"/>
  <c r="O413" i="2" s="1"/>
  <c r="H431" i="2"/>
  <c r="G533" i="2"/>
  <c r="C569" i="2"/>
  <c r="C413" i="2"/>
  <c r="D431" i="2"/>
  <c r="D569" i="2"/>
  <c r="F266" i="2"/>
  <c r="M266" i="2"/>
  <c r="N266" i="2" s="1"/>
  <c r="E413" i="2"/>
  <c r="H467" i="2"/>
  <c r="H505" i="2"/>
  <c r="D546" i="2"/>
  <c r="H569" i="2"/>
  <c r="M466" i="2"/>
  <c r="N466" i="2" s="1"/>
  <c r="H347" i="2"/>
  <c r="B385" i="2"/>
  <c r="O385" i="2" s="1"/>
  <c r="G413" i="2"/>
  <c r="D467" i="2"/>
  <c r="J505" i="2"/>
  <c r="J569" i="2"/>
  <c r="D350" i="2"/>
  <c r="C449" i="2"/>
  <c r="J551" i="2"/>
  <c r="B329" i="2"/>
  <c r="O329" i="2" s="1"/>
  <c r="G426" i="2"/>
  <c r="G449" i="2"/>
  <c r="B485" i="2"/>
  <c r="O485" i="2" s="1"/>
  <c r="D531" i="2"/>
  <c r="F594" i="2"/>
  <c r="E92" i="2"/>
  <c r="E390" i="2"/>
  <c r="E128" i="2"/>
  <c r="F354" i="2"/>
  <c r="H513" i="2"/>
  <c r="J571" i="2"/>
  <c r="G230" i="2"/>
  <c r="J411" i="2"/>
  <c r="B429" i="2"/>
  <c r="O429" i="2" s="1"/>
  <c r="G513" i="2"/>
  <c r="C549" i="2"/>
  <c r="F169" i="2"/>
  <c r="H349" i="2"/>
  <c r="E485" i="2"/>
  <c r="H307" i="2"/>
  <c r="E194" i="2"/>
  <c r="D266" i="2"/>
  <c r="H393" i="2"/>
  <c r="D433" i="2"/>
  <c r="J553" i="2"/>
  <c r="M330" i="2"/>
  <c r="N330" i="2" s="1"/>
  <c r="J393" i="2"/>
  <c r="G433" i="2"/>
  <c r="E585" i="2"/>
  <c r="F366" i="2"/>
  <c r="E589" i="2"/>
  <c r="E354" i="2"/>
  <c r="E408" i="2"/>
  <c r="G434" i="2"/>
  <c r="D465" i="2"/>
  <c r="G485" i="2"/>
  <c r="B133" i="2"/>
  <c r="C365" i="2"/>
  <c r="B393" i="2"/>
  <c r="O393" i="2" s="1"/>
  <c r="F429" i="2"/>
  <c r="B469" i="2"/>
  <c r="O469" i="2" s="1"/>
  <c r="G585" i="2"/>
  <c r="J365" i="2"/>
  <c r="G393" i="2"/>
  <c r="G429" i="2"/>
  <c r="H469" i="2"/>
  <c r="H585" i="2"/>
  <c r="B173" i="2"/>
  <c r="J373" i="2"/>
  <c r="H107" i="2"/>
  <c r="J349" i="2"/>
  <c r="C373" i="2"/>
  <c r="J409" i="2"/>
  <c r="D427" i="2"/>
  <c r="H433" i="2"/>
  <c r="M334" i="2"/>
  <c r="N334" i="2" s="1"/>
  <c r="L334" i="2"/>
  <c r="E388" i="2"/>
  <c r="L388" i="2"/>
  <c r="M406" i="2"/>
  <c r="N406" i="2" s="1"/>
  <c r="L406" i="2"/>
  <c r="G454" i="2"/>
  <c r="L454" i="2"/>
  <c r="F472" i="2"/>
  <c r="L472" i="2"/>
  <c r="F508" i="2"/>
  <c r="L508" i="2"/>
  <c r="M526" i="2"/>
  <c r="N526" i="2" s="1"/>
  <c r="L526" i="2"/>
  <c r="E245" i="2"/>
  <c r="L245" i="2"/>
  <c r="H191" i="2"/>
  <c r="H345" i="2"/>
  <c r="C405" i="2"/>
  <c r="C547" i="2"/>
  <c r="J333" i="2"/>
  <c r="L333" i="2"/>
  <c r="D471" i="2"/>
  <c r="L471" i="2"/>
  <c r="B89" i="2"/>
  <c r="E346" i="2"/>
  <c r="G405" i="2"/>
  <c r="C589" i="2"/>
  <c r="D489" i="2"/>
  <c r="L489" i="2"/>
  <c r="H71" i="2"/>
  <c r="H227" i="2"/>
  <c r="C89" i="2"/>
  <c r="G89" i="2"/>
  <c r="B145" i="2"/>
  <c r="H311" i="2"/>
  <c r="D386" i="2"/>
  <c r="D469" i="2"/>
  <c r="J487" i="2"/>
  <c r="J525" i="2"/>
  <c r="F589" i="2"/>
  <c r="G573" i="2"/>
  <c r="L573" i="2"/>
  <c r="H89" i="2"/>
  <c r="C145" i="2"/>
  <c r="B209" i="2"/>
  <c r="O209" i="2" s="1"/>
  <c r="B409" i="2"/>
  <c r="O409" i="2" s="1"/>
  <c r="G469" i="2"/>
  <c r="H589" i="2"/>
  <c r="D145" i="2"/>
  <c r="H265" i="2"/>
  <c r="G209" i="2"/>
  <c r="H209" i="2"/>
  <c r="G349" i="2"/>
  <c r="F368" i="2"/>
  <c r="E409" i="2"/>
  <c r="F433" i="2"/>
  <c r="E470" i="2"/>
  <c r="G553" i="2"/>
  <c r="E572" i="2"/>
  <c r="E526" i="2"/>
  <c r="G526" i="2"/>
  <c r="D334" i="2"/>
  <c r="E334" i="2"/>
  <c r="K153" i="2"/>
  <c r="J309" i="2"/>
  <c r="K309" i="2"/>
  <c r="J509" i="2"/>
  <c r="K509" i="2"/>
  <c r="K206" i="2"/>
  <c r="K592" i="2"/>
  <c r="H67" i="2"/>
  <c r="K67" i="2"/>
  <c r="G105" i="2"/>
  <c r="K105" i="2"/>
  <c r="K133" i="2"/>
  <c r="H151" i="2"/>
  <c r="K151" i="2"/>
  <c r="G169" i="2"/>
  <c r="K169" i="2"/>
  <c r="H187" i="2"/>
  <c r="K187" i="2"/>
  <c r="K225" i="2"/>
  <c r="J253" i="2"/>
  <c r="K253" i="2"/>
  <c r="H271" i="2"/>
  <c r="K271" i="2"/>
  <c r="K289" i="2"/>
  <c r="K307" i="2"/>
  <c r="F334" i="2"/>
  <c r="D333" i="2"/>
  <c r="K333" i="2"/>
  <c r="D351" i="2"/>
  <c r="K351" i="2"/>
  <c r="H369" i="2"/>
  <c r="K369" i="2"/>
  <c r="H387" i="2"/>
  <c r="K387" i="2"/>
  <c r="K425" i="2"/>
  <c r="J453" i="2"/>
  <c r="K453" i="2"/>
  <c r="B471" i="2"/>
  <c r="O471" i="2" s="1"/>
  <c r="K471" i="2"/>
  <c r="B489" i="2"/>
  <c r="O489" i="2" s="1"/>
  <c r="K489" i="2"/>
  <c r="B507" i="2"/>
  <c r="O507" i="2" s="1"/>
  <c r="K507" i="2"/>
  <c r="H545" i="2"/>
  <c r="K545" i="2"/>
  <c r="C573" i="2"/>
  <c r="K573" i="2"/>
  <c r="H591" i="2"/>
  <c r="K591" i="2"/>
  <c r="H87" i="2"/>
  <c r="K87" i="2"/>
  <c r="C445" i="2"/>
  <c r="K445" i="2"/>
  <c r="G134" i="2"/>
  <c r="K134" i="2"/>
  <c r="K472" i="2"/>
  <c r="K66" i="2"/>
  <c r="K114" i="2"/>
  <c r="K132" i="2"/>
  <c r="K150" i="2"/>
  <c r="E168" i="2"/>
  <c r="K168" i="2"/>
  <c r="K186" i="2"/>
  <c r="K234" i="2"/>
  <c r="E252" i="2"/>
  <c r="K252" i="2"/>
  <c r="M270" i="2"/>
  <c r="N270" i="2" s="1"/>
  <c r="K270" i="2"/>
  <c r="K288" i="2"/>
  <c r="G306" i="2"/>
  <c r="K306" i="2"/>
  <c r="G334" i="2"/>
  <c r="E332" i="2"/>
  <c r="K332" i="2"/>
  <c r="M350" i="2"/>
  <c r="N350" i="2" s="1"/>
  <c r="K350" i="2"/>
  <c r="M368" i="2"/>
  <c r="N368" i="2" s="1"/>
  <c r="K368" i="2"/>
  <c r="M386" i="2"/>
  <c r="N386" i="2" s="1"/>
  <c r="K386" i="2"/>
  <c r="E434" i="2"/>
  <c r="K434" i="2"/>
  <c r="F452" i="2"/>
  <c r="K452" i="2"/>
  <c r="M470" i="2"/>
  <c r="N470" i="2" s="1"/>
  <c r="K470" i="2"/>
  <c r="F488" i="2"/>
  <c r="K488" i="2"/>
  <c r="G506" i="2"/>
  <c r="K506" i="2"/>
  <c r="K554" i="2"/>
  <c r="F572" i="2"/>
  <c r="K572" i="2"/>
  <c r="K590" i="2"/>
  <c r="D245" i="2"/>
  <c r="K245" i="2"/>
  <c r="K389" i="2"/>
  <c r="M68" i="2"/>
  <c r="N68" i="2" s="1"/>
  <c r="K68" i="2"/>
  <c r="G290" i="2"/>
  <c r="K290" i="2"/>
  <c r="K370" i="2"/>
  <c r="E85" i="2"/>
  <c r="K85" i="2"/>
  <c r="G113" i="2"/>
  <c r="K113" i="2"/>
  <c r="H131" i="2"/>
  <c r="K131" i="2"/>
  <c r="H149" i="2"/>
  <c r="K149" i="2"/>
  <c r="H167" i="2"/>
  <c r="K167" i="2"/>
  <c r="H205" i="2"/>
  <c r="K205" i="2"/>
  <c r="K233" i="2"/>
  <c r="H251" i="2"/>
  <c r="K251" i="2"/>
  <c r="H269" i="2"/>
  <c r="K269" i="2"/>
  <c r="H287" i="2"/>
  <c r="K287" i="2"/>
  <c r="B370" i="2"/>
  <c r="O370" i="2" s="1"/>
  <c r="K331" i="2"/>
  <c r="C349" i="2"/>
  <c r="K349" i="2"/>
  <c r="H367" i="2"/>
  <c r="K367" i="2"/>
  <c r="D405" i="2"/>
  <c r="K405" i="2"/>
  <c r="B433" i="2"/>
  <c r="O433" i="2" s="1"/>
  <c r="K433" i="2"/>
  <c r="H451" i="2"/>
  <c r="K451" i="2"/>
  <c r="C469" i="2"/>
  <c r="K469" i="2"/>
  <c r="H487" i="2"/>
  <c r="K487" i="2"/>
  <c r="G525" i="2"/>
  <c r="K525" i="2"/>
  <c r="C553" i="2"/>
  <c r="K553" i="2"/>
  <c r="D571" i="2"/>
  <c r="K571" i="2"/>
  <c r="D589" i="2"/>
  <c r="K589" i="2"/>
  <c r="H291" i="2"/>
  <c r="K291" i="2"/>
  <c r="J491" i="2"/>
  <c r="K491" i="2"/>
  <c r="K170" i="2"/>
  <c r="K352" i="2"/>
  <c r="K406" i="2"/>
  <c r="K94" i="2"/>
  <c r="K112" i="2"/>
  <c r="K130" i="2"/>
  <c r="E148" i="2"/>
  <c r="K148" i="2"/>
  <c r="F166" i="2"/>
  <c r="K166" i="2"/>
  <c r="M214" i="2"/>
  <c r="N214" i="2" s="1"/>
  <c r="K214" i="2"/>
  <c r="M232" i="2"/>
  <c r="N232" i="2" s="1"/>
  <c r="K232" i="2"/>
  <c r="M250" i="2"/>
  <c r="N250" i="2" s="1"/>
  <c r="K250" i="2"/>
  <c r="M268" i="2"/>
  <c r="N268" i="2" s="1"/>
  <c r="K268" i="2"/>
  <c r="K286" i="2"/>
  <c r="E352" i="2"/>
  <c r="D370" i="2"/>
  <c r="C454" i="2"/>
  <c r="F330" i="2"/>
  <c r="K330" i="2"/>
  <c r="E348" i="2"/>
  <c r="K348" i="2"/>
  <c r="E366" i="2"/>
  <c r="K366" i="2"/>
  <c r="K414" i="2"/>
  <c r="F432" i="2"/>
  <c r="K432" i="2"/>
  <c r="M450" i="2"/>
  <c r="N450" i="2" s="1"/>
  <c r="K450" i="2"/>
  <c r="F468" i="2"/>
  <c r="K468" i="2"/>
  <c r="K486" i="2"/>
  <c r="F534" i="2"/>
  <c r="K534" i="2"/>
  <c r="F552" i="2"/>
  <c r="K552" i="2"/>
  <c r="K570" i="2"/>
  <c r="E588" i="2"/>
  <c r="K588" i="2"/>
  <c r="K273" i="2"/>
  <c r="K353" i="2"/>
  <c r="J527" i="2"/>
  <c r="K527" i="2"/>
  <c r="K86" i="2"/>
  <c r="F574" i="2"/>
  <c r="K574" i="2"/>
  <c r="B65" i="2"/>
  <c r="K65" i="2"/>
  <c r="B93" i="2"/>
  <c r="K93" i="2"/>
  <c r="H111" i="2"/>
  <c r="K111" i="2"/>
  <c r="B129" i="2"/>
  <c r="K129" i="2"/>
  <c r="H147" i="2"/>
  <c r="K147" i="2"/>
  <c r="B185" i="2"/>
  <c r="K185" i="2"/>
  <c r="K213" i="2"/>
  <c r="H231" i="2"/>
  <c r="K231" i="2"/>
  <c r="K249" i="2"/>
  <c r="H267" i="2"/>
  <c r="K267" i="2"/>
  <c r="H305" i="2"/>
  <c r="K305" i="2"/>
  <c r="F352" i="2"/>
  <c r="E370" i="2"/>
  <c r="J329" i="2"/>
  <c r="K329" i="2"/>
  <c r="K347" i="2"/>
  <c r="K385" i="2"/>
  <c r="K413" i="2"/>
  <c r="K431" i="2"/>
  <c r="K449" i="2"/>
  <c r="K467" i="2"/>
  <c r="C505" i="2"/>
  <c r="K505" i="2"/>
  <c r="J533" i="2"/>
  <c r="K533" i="2"/>
  <c r="B551" i="2"/>
  <c r="O551" i="2" s="1"/>
  <c r="K551" i="2"/>
  <c r="G569" i="2"/>
  <c r="K569" i="2"/>
  <c r="H587" i="2"/>
  <c r="K587" i="2"/>
  <c r="K125" i="2"/>
  <c r="H371" i="2"/>
  <c r="K371" i="2"/>
  <c r="K454" i="2"/>
  <c r="K74" i="2"/>
  <c r="K92" i="2"/>
  <c r="K110" i="2"/>
  <c r="K128" i="2"/>
  <c r="F146" i="2"/>
  <c r="K146" i="2"/>
  <c r="K194" i="2"/>
  <c r="K212" i="2"/>
  <c r="K230" i="2"/>
  <c r="K248" i="2"/>
  <c r="K266" i="2"/>
  <c r="K314" i="2"/>
  <c r="F370" i="2"/>
  <c r="J454" i="2"/>
  <c r="D574" i="2"/>
  <c r="K328" i="2"/>
  <c r="H346" i="2"/>
  <c r="K346" i="2"/>
  <c r="M394" i="2"/>
  <c r="N394" i="2" s="1"/>
  <c r="K394" i="2"/>
  <c r="K412" i="2"/>
  <c r="F430" i="2"/>
  <c r="K430" i="2"/>
  <c r="E448" i="2"/>
  <c r="K448" i="2"/>
  <c r="D466" i="2"/>
  <c r="K466" i="2"/>
  <c r="K514" i="2"/>
  <c r="E532" i="2"/>
  <c r="K532" i="2"/>
  <c r="F550" i="2"/>
  <c r="K550" i="2"/>
  <c r="E568" i="2"/>
  <c r="K568" i="2"/>
  <c r="K586" i="2"/>
  <c r="H171" i="2"/>
  <c r="K171" i="2"/>
  <c r="K593" i="2"/>
  <c r="E152" i="2"/>
  <c r="K152" i="2"/>
  <c r="K272" i="2"/>
  <c r="K490" i="2"/>
  <c r="D73" i="2"/>
  <c r="K73" i="2"/>
  <c r="H91" i="2"/>
  <c r="K91" i="2"/>
  <c r="K109" i="2"/>
  <c r="H127" i="2"/>
  <c r="K127" i="2"/>
  <c r="K165" i="2"/>
  <c r="G193" i="2"/>
  <c r="K193" i="2"/>
  <c r="H211" i="2"/>
  <c r="K211" i="2"/>
  <c r="H229" i="2"/>
  <c r="K229" i="2"/>
  <c r="H247" i="2"/>
  <c r="K247" i="2"/>
  <c r="C285" i="2"/>
  <c r="K285" i="2"/>
  <c r="K313" i="2"/>
  <c r="G370" i="2"/>
  <c r="M454" i="2"/>
  <c r="N454" i="2" s="1"/>
  <c r="E574" i="2"/>
  <c r="H327" i="2"/>
  <c r="K327" i="2"/>
  <c r="H365" i="2"/>
  <c r="K365" i="2"/>
  <c r="C393" i="2"/>
  <c r="K393" i="2"/>
  <c r="H411" i="2"/>
  <c r="K411" i="2"/>
  <c r="M429" i="2"/>
  <c r="N429" i="2" s="1"/>
  <c r="K429" i="2"/>
  <c r="D447" i="2"/>
  <c r="K447" i="2"/>
  <c r="F485" i="2"/>
  <c r="K485" i="2"/>
  <c r="K513" i="2"/>
  <c r="J531" i="2"/>
  <c r="K531" i="2"/>
  <c r="G549" i="2"/>
  <c r="K549" i="2"/>
  <c r="J567" i="2"/>
  <c r="K567" i="2"/>
  <c r="G189" i="2"/>
  <c r="K189" i="2"/>
  <c r="K325" i="2"/>
  <c r="B565" i="2"/>
  <c r="O565" i="2" s="1"/>
  <c r="K565" i="2"/>
  <c r="K334" i="2"/>
  <c r="K388" i="2"/>
  <c r="M72" i="2"/>
  <c r="N72" i="2" s="1"/>
  <c r="K72" i="2"/>
  <c r="M90" i="2"/>
  <c r="N90" i="2" s="1"/>
  <c r="K90" i="2"/>
  <c r="M108" i="2"/>
  <c r="N108" i="2" s="1"/>
  <c r="K108" i="2"/>
  <c r="K126" i="2"/>
  <c r="G174" i="2"/>
  <c r="K174" i="2"/>
  <c r="E192" i="2"/>
  <c r="K192" i="2"/>
  <c r="M210" i="2"/>
  <c r="N210" i="2" s="1"/>
  <c r="K210" i="2"/>
  <c r="E228" i="2"/>
  <c r="K228" i="2"/>
  <c r="F246" i="2"/>
  <c r="K246" i="2"/>
  <c r="M294" i="2"/>
  <c r="N294" i="2" s="1"/>
  <c r="K294" i="2"/>
  <c r="M312" i="2"/>
  <c r="N312" i="2" s="1"/>
  <c r="K312" i="2"/>
  <c r="H370" i="2"/>
  <c r="F388" i="2"/>
  <c r="G574" i="2"/>
  <c r="E592" i="2"/>
  <c r="F326" i="2"/>
  <c r="K326" i="2"/>
  <c r="M374" i="2"/>
  <c r="N374" i="2" s="1"/>
  <c r="K374" i="2"/>
  <c r="E392" i="2"/>
  <c r="K392" i="2"/>
  <c r="M410" i="2"/>
  <c r="N410" i="2" s="1"/>
  <c r="K410" i="2"/>
  <c r="F428" i="2"/>
  <c r="K428" i="2"/>
  <c r="M446" i="2"/>
  <c r="N446" i="2" s="1"/>
  <c r="K446" i="2"/>
  <c r="M494" i="2"/>
  <c r="N494" i="2" s="1"/>
  <c r="K494" i="2"/>
  <c r="K512" i="2"/>
  <c r="K530" i="2"/>
  <c r="F548" i="2"/>
  <c r="K548" i="2"/>
  <c r="F566" i="2"/>
  <c r="K566" i="2"/>
  <c r="K69" i="2"/>
  <c r="J407" i="2"/>
  <c r="K407" i="2"/>
  <c r="E188" i="2"/>
  <c r="K188" i="2"/>
  <c r="M308" i="2"/>
  <c r="N308" i="2" s="1"/>
  <c r="K308" i="2"/>
  <c r="E508" i="2"/>
  <c r="K508" i="2"/>
  <c r="K71" i="2"/>
  <c r="K89" i="2"/>
  <c r="K107" i="2"/>
  <c r="K145" i="2"/>
  <c r="K173" i="2"/>
  <c r="K191" i="2"/>
  <c r="K209" i="2"/>
  <c r="K227" i="2"/>
  <c r="K265" i="2"/>
  <c r="K293" i="2"/>
  <c r="K311" i="2"/>
  <c r="M370" i="2"/>
  <c r="N370" i="2" s="1"/>
  <c r="M388" i="2"/>
  <c r="N388" i="2" s="1"/>
  <c r="D406" i="2"/>
  <c r="M490" i="2"/>
  <c r="N490" i="2" s="1"/>
  <c r="M574" i="2"/>
  <c r="N574" i="2" s="1"/>
  <c r="B345" i="2"/>
  <c r="O345" i="2" s="1"/>
  <c r="K345" i="2"/>
  <c r="K373" i="2"/>
  <c r="J391" i="2"/>
  <c r="K391" i="2"/>
  <c r="K409" i="2"/>
  <c r="H427" i="2"/>
  <c r="K427" i="2"/>
  <c r="K465" i="2"/>
  <c r="J493" i="2"/>
  <c r="K493" i="2"/>
  <c r="J511" i="2"/>
  <c r="K511" i="2"/>
  <c r="H529" i="2"/>
  <c r="K529" i="2"/>
  <c r="J547" i="2"/>
  <c r="K547" i="2"/>
  <c r="D585" i="2"/>
  <c r="K585" i="2"/>
  <c r="H207" i="2"/>
  <c r="K207" i="2"/>
  <c r="K473" i="2"/>
  <c r="K254" i="2"/>
  <c r="F526" i="2"/>
  <c r="K526" i="2"/>
  <c r="K70" i="2"/>
  <c r="E88" i="2"/>
  <c r="K88" i="2"/>
  <c r="F106" i="2"/>
  <c r="K106" i="2"/>
  <c r="F154" i="2"/>
  <c r="K154" i="2"/>
  <c r="E172" i="2"/>
  <c r="K172" i="2"/>
  <c r="K190" i="2"/>
  <c r="K208" i="2"/>
  <c r="F226" i="2"/>
  <c r="K226" i="2"/>
  <c r="D274" i="2"/>
  <c r="K274" i="2"/>
  <c r="K292" i="2"/>
  <c r="M310" i="2"/>
  <c r="N310" i="2" s="1"/>
  <c r="K310" i="2"/>
  <c r="E406" i="2"/>
  <c r="E472" i="2"/>
  <c r="D354" i="2"/>
  <c r="K354" i="2"/>
  <c r="E372" i="2"/>
  <c r="K372" i="2"/>
  <c r="K390" i="2"/>
  <c r="M408" i="2"/>
  <c r="N408" i="2" s="1"/>
  <c r="K408" i="2"/>
  <c r="M426" i="2"/>
  <c r="N426" i="2" s="1"/>
  <c r="K426" i="2"/>
  <c r="M474" i="2"/>
  <c r="N474" i="2" s="1"/>
  <c r="K474" i="2"/>
  <c r="K492" i="2"/>
  <c r="E510" i="2"/>
  <c r="K510" i="2"/>
  <c r="F528" i="2"/>
  <c r="K528" i="2"/>
  <c r="G546" i="2"/>
  <c r="K546" i="2"/>
  <c r="M594" i="2"/>
  <c r="N594" i="2" s="1"/>
  <c r="K594" i="2"/>
  <c r="F112" i="2"/>
  <c r="G366" i="2"/>
  <c r="E405" i="2"/>
  <c r="M414" i="2"/>
  <c r="N414" i="2" s="1"/>
  <c r="M434" i="2"/>
  <c r="N434" i="2" s="1"/>
  <c r="C450" i="2"/>
  <c r="D330" i="2"/>
  <c r="H366" i="2"/>
  <c r="D450" i="2"/>
  <c r="D470" i="2"/>
  <c r="E330" i="2"/>
  <c r="M366" i="2"/>
  <c r="N366" i="2" s="1"/>
  <c r="F450" i="2"/>
  <c r="E552" i="2"/>
  <c r="G330" i="2"/>
  <c r="B350" i="2"/>
  <c r="O350" i="2" s="1"/>
  <c r="E368" i="2"/>
  <c r="E432" i="2"/>
  <c r="J450" i="2"/>
  <c r="F470" i="2"/>
  <c r="G534" i="2"/>
  <c r="E350" i="2"/>
  <c r="E386" i="2"/>
  <c r="E452" i="2"/>
  <c r="E488" i="2"/>
  <c r="D554" i="2"/>
  <c r="D590" i="2"/>
  <c r="F350" i="2"/>
  <c r="F386" i="2"/>
  <c r="G488" i="2"/>
  <c r="E554" i="2"/>
  <c r="F590" i="2"/>
  <c r="G350" i="2"/>
  <c r="G386" i="2"/>
  <c r="G554" i="2"/>
  <c r="D570" i="2"/>
  <c r="M590" i="2"/>
  <c r="N590" i="2" s="1"/>
  <c r="H350" i="2"/>
  <c r="M554" i="2"/>
  <c r="N554" i="2" s="1"/>
  <c r="G570" i="2"/>
  <c r="F348" i="2"/>
  <c r="B366" i="2"/>
  <c r="O366" i="2" s="1"/>
  <c r="M570" i="2"/>
  <c r="N570" i="2" s="1"/>
  <c r="D366" i="2"/>
  <c r="F434" i="2"/>
  <c r="M328" i="2"/>
  <c r="N328" i="2" s="1"/>
  <c r="G346" i="2"/>
  <c r="B430" i="2"/>
  <c r="O430" i="2" s="1"/>
  <c r="E430" i="2"/>
  <c r="M346" i="2"/>
  <c r="N346" i="2" s="1"/>
  <c r="E412" i="2"/>
  <c r="G430" i="2"/>
  <c r="M430" i="2"/>
  <c r="N430" i="2" s="1"/>
  <c r="F532" i="2"/>
  <c r="E134" i="2"/>
  <c r="F448" i="2"/>
  <c r="E466" i="2"/>
  <c r="F514" i="2"/>
  <c r="M550" i="2"/>
  <c r="N550" i="2" s="1"/>
  <c r="F466" i="2"/>
  <c r="M514" i="2"/>
  <c r="N514" i="2" s="1"/>
  <c r="G226" i="2"/>
  <c r="M206" i="2"/>
  <c r="N206" i="2" s="1"/>
  <c r="H573" i="2"/>
  <c r="F285" i="2"/>
  <c r="J545" i="2"/>
  <c r="E290" i="2"/>
  <c r="G369" i="2"/>
  <c r="H351" i="2"/>
  <c r="J369" i="2"/>
  <c r="H453" i="2"/>
  <c r="J351" i="2"/>
  <c r="B425" i="2"/>
  <c r="O425" i="2" s="1"/>
  <c r="J425" i="2"/>
  <c r="C387" i="2"/>
  <c r="C471" i="2"/>
  <c r="B573" i="2"/>
  <c r="O573" i="2" s="1"/>
  <c r="E285" i="2"/>
  <c r="E365" i="2"/>
  <c r="E373" i="2"/>
  <c r="D390" i="2"/>
  <c r="J405" i="2"/>
  <c r="D409" i="2"/>
  <c r="D425" i="2"/>
  <c r="C429" i="2"/>
  <c r="J433" i="2"/>
  <c r="E450" i="2"/>
  <c r="J469" i="2"/>
  <c r="M510" i="2"/>
  <c r="N510" i="2" s="1"/>
  <c r="H525" i="2"/>
  <c r="E546" i="2"/>
  <c r="H553" i="2"/>
  <c r="G589" i="2"/>
  <c r="E72" i="2"/>
  <c r="B125" i="2"/>
  <c r="H169" i="2"/>
  <c r="J205" i="2"/>
  <c r="B354" i="2"/>
  <c r="O354" i="2" s="1"/>
  <c r="H373" i="2"/>
  <c r="G390" i="2"/>
  <c r="G409" i="2"/>
  <c r="M425" i="2"/>
  <c r="N425" i="2" s="1"/>
  <c r="E429" i="2"/>
  <c r="M433" i="2"/>
  <c r="N433" i="2" s="1"/>
  <c r="G450" i="2"/>
  <c r="M486" i="2"/>
  <c r="N486" i="2" s="1"/>
  <c r="C513" i="2"/>
  <c r="B547" i="2"/>
  <c r="O547" i="2" s="1"/>
  <c r="E573" i="2"/>
  <c r="F585" i="2"/>
  <c r="J589" i="2"/>
  <c r="B149" i="2"/>
  <c r="B333" i="2"/>
  <c r="O333" i="2" s="1"/>
  <c r="C345" i="2"/>
  <c r="H354" i="2"/>
  <c r="C391" i="2"/>
  <c r="D426" i="2"/>
  <c r="H429" i="2"/>
  <c r="E468" i="2"/>
  <c r="C485" i="2"/>
  <c r="J513" i="2"/>
  <c r="M534" i="2"/>
  <c r="N534" i="2" s="1"/>
  <c r="B85" i="2"/>
  <c r="G149" i="2"/>
  <c r="C245" i="2"/>
  <c r="B269" i="2"/>
  <c r="O269" i="2" s="1"/>
  <c r="H333" i="2"/>
  <c r="G345" i="2"/>
  <c r="B405" i="2"/>
  <c r="O405" i="2" s="1"/>
  <c r="F426" i="2"/>
  <c r="J429" i="2"/>
  <c r="C433" i="2"/>
  <c r="D485" i="2"/>
  <c r="J591" i="2"/>
  <c r="E269" i="2"/>
  <c r="G185" i="2"/>
  <c r="H245" i="2"/>
  <c r="J345" i="2"/>
  <c r="C369" i="2"/>
  <c r="J387" i="2"/>
  <c r="G408" i="2"/>
  <c r="E433" i="2"/>
  <c r="J465" i="2"/>
  <c r="H471" i="2"/>
  <c r="E570" i="2"/>
  <c r="B589" i="2"/>
  <c r="O589" i="2" s="1"/>
  <c r="G445" i="2"/>
  <c r="B325" i="2"/>
  <c r="O325" i="2" s="1"/>
  <c r="H289" i="2"/>
  <c r="B105" i="2"/>
  <c r="M168" i="2"/>
  <c r="N168" i="2" s="1"/>
  <c r="D474" i="2"/>
  <c r="E492" i="2"/>
  <c r="B169" i="2"/>
  <c r="F474" i="2"/>
  <c r="G492" i="2"/>
  <c r="H527" i="2"/>
  <c r="E132" i="2"/>
  <c r="E169" i="2"/>
  <c r="E528" i="2"/>
  <c r="E112" i="2"/>
  <c r="G285" i="2"/>
  <c r="C325" i="2"/>
  <c r="G354" i="2"/>
  <c r="F390" i="2"/>
  <c r="H407" i="2"/>
  <c r="C425" i="2"/>
  <c r="E426" i="2"/>
  <c r="H445" i="2"/>
  <c r="G466" i="2"/>
  <c r="J471" i="2"/>
  <c r="E474" i="2"/>
  <c r="C489" i="2"/>
  <c r="F492" i="2"/>
  <c r="J506" i="2"/>
  <c r="C510" i="2"/>
  <c r="D527" i="2"/>
  <c r="E534" i="2"/>
  <c r="F546" i="2"/>
  <c r="F554" i="2"/>
  <c r="F568" i="2"/>
  <c r="F570" i="2"/>
  <c r="M573" i="2"/>
  <c r="N573" i="2" s="1"/>
  <c r="B593" i="2"/>
  <c r="O593" i="2" s="1"/>
  <c r="E68" i="2"/>
  <c r="B353" i="2"/>
  <c r="O353" i="2" s="1"/>
  <c r="J445" i="2"/>
  <c r="C593" i="2"/>
  <c r="F68" i="2"/>
  <c r="G270" i="2"/>
  <c r="E308" i="2"/>
  <c r="C353" i="2"/>
  <c r="D394" i="2"/>
  <c r="E425" i="2"/>
  <c r="G474" i="2"/>
  <c r="E489" i="2"/>
  <c r="H507" i="2"/>
  <c r="F510" i="2"/>
  <c r="M546" i="2"/>
  <c r="N546" i="2" s="1"/>
  <c r="D586" i="2"/>
  <c r="F593" i="2"/>
  <c r="B165" i="2"/>
  <c r="G249" i="2"/>
  <c r="G353" i="2"/>
  <c r="M354" i="2"/>
  <c r="N354" i="2" s="1"/>
  <c r="B389" i="2"/>
  <c r="O389" i="2" s="1"/>
  <c r="M390" i="2"/>
  <c r="N390" i="2" s="1"/>
  <c r="E394" i="2"/>
  <c r="F408" i="2"/>
  <c r="F425" i="2"/>
  <c r="B453" i="2"/>
  <c r="O453" i="2" s="1"/>
  <c r="B473" i="2"/>
  <c r="O473" i="2" s="1"/>
  <c r="F489" i="2"/>
  <c r="D507" i="2"/>
  <c r="G510" i="2"/>
  <c r="C514" i="2"/>
  <c r="M530" i="2"/>
  <c r="N530" i="2" s="1"/>
  <c r="E586" i="2"/>
  <c r="G593" i="2"/>
  <c r="H249" i="2"/>
  <c r="E328" i="2"/>
  <c r="B346" i="2"/>
  <c r="O346" i="2" s="1"/>
  <c r="H353" i="2"/>
  <c r="C389" i="2"/>
  <c r="F394" i="2"/>
  <c r="G425" i="2"/>
  <c r="C453" i="2"/>
  <c r="C473" i="2"/>
  <c r="G489" i="2"/>
  <c r="J507" i="2"/>
  <c r="J510" i="2"/>
  <c r="D514" i="2"/>
  <c r="F586" i="2"/>
  <c r="H593" i="2"/>
  <c r="D325" i="2"/>
  <c r="H165" i="2"/>
  <c r="D134" i="2"/>
  <c r="J249" i="2"/>
  <c r="E312" i="2"/>
  <c r="D346" i="2"/>
  <c r="J353" i="2"/>
  <c r="B369" i="2"/>
  <c r="O369" i="2" s="1"/>
  <c r="G389" i="2"/>
  <c r="G394" i="2"/>
  <c r="H425" i="2"/>
  <c r="G453" i="2"/>
  <c r="D473" i="2"/>
  <c r="J489" i="2"/>
  <c r="E514" i="2"/>
  <c r="G586" i="2"/>
  <c r="E590" i="2"/>
  <c r="J593" i="2"/>
  <c r="G473" i="2"/>
  <c r="C565" i="2"/>
  <c r="G213" i="2"/>
  <c r="H389" i="2"/>
  <c r="F108" i="2"/>
  <c r="F134" i="2"/>
  <c r="J213" i="2"/>
  <c r="B313" i="2"/>
  <c r="O313" i="2" s="1"/>
  <c r="F346" i="2"/>
  <c r="E369" i="2"/>
  <c r="J389" i="2"/>
  <c r="F412" i="2"/>
  <c r="D430" i="2"/>
  <c r="H473" i="2"/>
  <c r="B509" i="2"/>
  <c r="O509" i="2" s="1"/>
  <c r="F512" i="2"/>
  <c r="G514" i="2"/>
  <c r="D565" i="2"/>
  <c r="D573" i="2"/>
  <c r="F588" i="2"/>
  <c r="G590" i="2"/>
  <c r="E594" i="2"/>
  <c r="C109" i="2"/>
  <c r="E268" i="2"/>
  <c r="B285" i="2"/>
  <c r="O285" i="2" s="1"/>
  <c r="J313" i="2"/>
  <c r="J473" i="2"/>
  <c r="C509" i="2"/>
  <c r="J514" i="2"/>
  <c r="D550" i="2"/>
  <c r="E565" i="2"/>
  <c r="B73" i="2"/>
  <c r="E109" i="2"/>
  <c r="G333" i="2"/>
  <c r="B445" i="2"/>
  <c r="O445" i="2" s="1"/>
  <c r="H491" i="2"/>
  <c r="G509" i="2"/>
  <c r="G550" i="2"/>
  <c r="J565" i="2"/>
  <c r="F573" i="2"/>
  <c r="G594" i="2"/>
  <c r="H509" i="2"/>
  <c r="M565" i="2"/>
  <c r="N565" i="2" s="1"/>
  <c r="D594" i="2"/>
  <c r="H549" i="2"/>
  <c r="C446" i="2"/>
  <c r="B493" i="2"/>
  <c r="O493" i="2" s="1"/>
  <c r="B529" i="2"/>
  <c r="O529" i="2" s="1"/>
  <c r="J549" i="2"/>
  <c r="G246" i="2"/>
  <c r="D294" i="2"/>
  <c r="B309" i="2"/>
  <c r="O309" i="2" s="1"/>
  <c r="B374" i="2"/>
  <c r="O374" i="2" s="1"/>
  <c r="D446" i="2"/>
  <c r="D493" i="2"/>
  <c r="G529" i="2"/>
  <c r="E294" i="2"/>
  <c r="C309" i="2"/>
  <c r="D374" i="2"/>
  <c r="E446" i="2"/>
  <c r="E493" i="2"/>
  <c r="J529" i="2"/>
  <c r="D566" i="2"/>
  <c r="B69" i="2"/>
  <c r="B153" i="2"/>
  <c r="B189" i="2"/>
  <c r="F294" i="2"/>
  <c r="H309" i="2"/>
  <c r="E374" i="2"/>
  <c r="F446" i="2"/>
  <c r="B465" i="2"/>
  <c r="O465" i="2" s="1"/>
  <c r="F493" i="2"/>
  <c r="G566" i="2"/>
  <c r="G545" i="2"/>
  <c r="E69" i="2"/>
  <c r="D90" i="2"/>
  <c r="D106" i="2"/>
  <c r="G294" i="2"/>
  <c r="D326" i="2"/>
  <c r="F374" i="2"/>
  <c r="G446" i="2"/>
  <c r="C465" i="2"/>
  <c r="G493" i="2"/>
  <c r="M566" i="2"/>
  <c r="N566" i="2" s="1"/>
  <c r="G69" i="2"/>
  <c r="F90" i="2"/>
  <c r="D174" i="2"/>
  <c r="G326" i="2"/>
  <c r="G374" i="2"/>
  <c r="J446" i="2"/>
  <c r="D530" i="2"/>
  <c r="H567" i="2"/>
  <c r="H69" i="2"/>
  <c r="F174" i="2"/>
  <c r="F310" i="2"/>
  <c r="M326" i="2"/>
  <c r="N326" i="2" s="1"/>
  <c r="H374" i="2"/>
  <c r="D410" i="2"/>
  <c r="E428" i="2"/>
  <c r="G465" i="2"/>
  <c r="H511" i="2"/>
  <c r="E530" i="2"/>
  <c r="O49" i="2"/>
  <c r="E108" i="2"/>
  <c r="G310" i="2"/>
  <c r="E410" i="2"/>
  <c r="H465" i="2"/>
  <c r="B511" i="2"/>
  <c r="O511" i="2" s="1"/>
  <c r="F530" i="2"/>
  <c r="E548" i="2"/>
  <c r="B226" i="2"/>
  <c r="O226" i="2" s="1"/>
  <c r="D511" i="2"/>
  <c r="G530" i="2"/>
  <c r="C125" i="2"/>
  <c r="B549" i="2"/>
  <c r="O549" i="2" s="1"/>
  <c r="D593" i="2"/>
  <c r="E593" i="2"/>
  <c r="J585" i="2"/>
  <c r="B585" i="2"/>
  <c r="O585" i="2" s="1"/>
  <c r="C585" i="2"/>
  <c r="E566" i="2"/>
  <c r="F569" i="2"/>
  <c r="H571" i="2"/>
  <c r="J573" i="2"/>
  <c r="F565" i="2"/>
  <c r="G565" i="2"/>
  <c r="H565" i="2"/>
  <c r="D547" i="2"/>
  <c r="E550" i="2"/>
  <c r="B553" i="2"/>
  <c r="O553" i="2" s="1"/>
  <c r="B545" i="2"/>
  <c r="O545" i="2" s="1"/>
  <c r="C545" i="2"/>
  <c r="H533" i="2"/>
  <c r="D526" i="2"/>
  <c r="C529" i="2"/>
  <c r="H531" i="2"/>
  <c r="D534" i="2"/>
  <c r="B525" i="2"/>
  <c r="O525" i="2" s="1"/>
  <c r="C525" i="2"/>
  <c r="M506" i="2"/>
  <c r="N506" i="2" s="1"/>
  <c r="E512" i="2"/>
  <c r="C506" i="2"/>
  <c r="D506" i="2"/>
  <c r="E506" i="2"/>
  <c r="F506" i="2"/>
  <c r="B505" i="2"/>
  <c r="O505" i="2" s="1"/>
  <c r="H489" i="2"/>
  <c r="C493" i="2"/>
  <c r="H493" i="2"/>
  <c r="D454" i="2"/>
  <c r="E454" i="2"/>
  <c r="F454" i="2"/>
  <c r="D434" i="2"/>
  <c r="G385" i="2"/>
  <c r="H385" i="2"/>
  <c r="J385" i="2"/>
  <c r="G365" i="2"/>
  <c r="E326" i="2"/>
  <c r="H329" i="2"/>
  <c r="C333" i="2"/>
  <c r="G325" i="2"/>
  <c r="H325" i="2"/>
  <c r="J325" i="2"/>
  <c r="J587" i="2"/>
  <c r="G588" i="2"/>
  <c r="G592" i="2"/>
  <c r="F592" i="2"/>
  <c r="B586" i="2"/>
  <c r="O586" i="2" s="1"/>
  <c r="H588" i="2"/>
  <c r="B590" i="2"/>
  <c r="O590" i="2" s="1"/>
  <c r="H592" i="2"/>
  <c r="B594" i="2"/>
  <c r="O594" i="2" s="1"/>
  <c r="C586" i="2"/>
  <c r="M587" i="2"/>
  <c r="N587" i="2" s="1"/>
  <c r="J588" i="2"/>
  <c r="C590" i="2"/>
  <c r="M591" i="2"/>
  <c r="N591" i="2" s="1"/>
  <c r="J592" i="2"/>
  <c r="C594" i="2"/>
  <c r="B587" i="2"/>
  <c r="O587" i="2" s="1"/>
  <c r="B591" i="2"/>
  <c r="C587" i="2"/>
  <c r="M588" i="2"/>
  <c r="N588" i="2" s="1"/>
  <c r="C591" i="2"/>
  <c r="M592" i="2"/>
  <c r="N592" i="2" s="1"/>
  <c r="D591" i="2"/>
  <c r="H586" i="2"/>
  <c r="E587" i="2"/>
  <c r="B588" i="2"/>
  <c r="O588" i="2" s="1"/>
  <c r="H590" i="2"/>
  <c r="E591" i="2"/>
  <c r="B592" i="2"/>
  <c r="O592" i="2" s="1"/>
  <c r="H594" i="2"/>
  <c r="D587" i="2"/>
  <c r="M585" i="2"/>
  <c r="N585" i="2" s="1"/>
  <c r="J586" i="2"/>
  <c r="F587" i="2"/>
  <c r="C588" i="2"/>
  <c r="M589" i="2"/>
  <c r="N589" i="2" s="1"/>
  <c r="J590" i="2"/>
  <c r="F591" i="2"/>
  <c r="C592" i="2"/>
  <c r="M593" i="2"/>
  <c r="N593" i="2" s="1"/>
  <c r="J594" i="2"/>
  <c r="G587" i="2"/>
  <c r="D588" i="2"/>
  <c r="G591" i="2"/>
  <c r="D592" i="2"/>
  <c r="G568" i="2"/>
  <c r="G572" i="2"/>
  <c r="B566" i="2"/>
  <c r="O566" i="2" s="1"/>
  <c r="H568" i="2"/>
  <c r="B570" i="2"/>
  <c r="O570" i="2" s="1"/>
  <c r="H572" i="2"/>
  <c r="B574" i="2"/>
  <c r="O574" i="2" s="1"/>
  <c r="C566" i="2"/>
  <c r="M567" i="2"/>
  <c r="N567" i="2" s="1"/>
  <c r="J568" i="2"/>
  <c r="C570" i="2"/>
  <c r="M571" i="2"/>
  <c r="N571" i="2" s="1"/>
  <c r="J572" i="2"/>
  <c r="C574" i="2"/>
  <c r="B567" i="2"/>
  <c r="O567" i="2" s="1"/>
  <c r="B571" i="2"/>
  <c r="O571" i="2" s="1"/>
  <c r="C567" i="2"/>
  <c r="M568" i="2"/>
  <c r="N568" i="2" s="1"/>
  <c r="C571" i="2"/>
  <c r="M572" i="2"/>
  <c r="N572" i="2" s="1"/>
  <c r="D567" i="2"/>
  <c r="H566" i="2"/>
  <c r="E567" i="2"/>
  <c r="B568" i="2"/>
  <c r="O568" i="2" s="1"/>
  <c r="H570" i="2"/>
  <c r="E571" i="2"/>
  <c r="B572" i="2"/>
  <c r="O572" i="2" s="1"/>
  <c r="H574" i="2"/>
  <c r="J566" i="2"/>
  <c r="F567" i="2"/>
  <c r="C568" i="2"/>
  <c r="J570" i="2"/>
  <c r="F571" i="2"/>
  <c r="C572" i="2"/>
  <c r="J574" i="2"/>
  <c r="G567" i="2"/>
  <c r="D568" i="2"/>
  <c r="G571" i="2"/>
  <c r="D572" i="2"/>
  <c r="D545" i="2"/>
  <c r="G548" i="2"/>
  <c r="D549" i="2"/>
  <c r="G552" i="2"/>
  <c r="D553" i="2"/>
  <c r="E545" i="2"/>
  <c r="B546" i="2"/>
  <c r="O546" i="2" s="1"/>
  <c r="H548" i="2"/>
  <c r="E549" i="2"/>
  <c r="B550" i="2"/>
  <c r="O550" i="2" s="1"/>
  <c r="H552" i="2"/>
  <c r="E553" i="2"/>
  <c r="B554" i="2"/>
  <c r="O554" i="2" s="1"/>
  <c r="F545" i="2"/>
  <c r="C546" i="2"/>
  <c r="M547" i="2"/>
  <c r="N547" i="2" s="1"/>
  <c r="J548" i="2"/>
  <c r="F549" i="2"/>
  <c r="C550" i="2"/>
  <c r="M551" i="2"/>
  <c r="N551" i="2" s="1"/>
  <c r="J552" i="2"/>
  <c r="F553" i="2"/>
  <c r="C554" i="2"/>
  <c r="M548" i="2"/>
  <c r="N548" i="2" s="1"/>
  <c r="M552" i="2"/>
  <c r="N552" i="2" s="1"/>
  <c r="H546" i="2"/>
  <c r="E547" i="2"/>
  <c r="B548" i="2"/>
  <c r="O548" i="2" s="1"/>
  <c r="H550" i="2"/>
  <c r="E551" i="2"/>
  <c r="B552" i="2"/>
  <c r="O552" i="2" s="1"/>
  <c r="H554" i="2"/>
  <c r="M545" i="2"/>
  <c r="N545" i="2" s="1"/>
  <c r="J546" i="2"/>
  <c r="F547" i="2"/>
  <c r="C548" i="2"/>
  <c r="M549" i="2"/>
  <c r="N549" i="2" s="1"/>
  <c r="J550" i="2"/>
  <c r="F551" i="2"/>
  <c r="C552" i="2"/>
  <c r="M553" i="2"/>
  <c r="N553" i="2" s="1"/>
  <c r="J554" i="2"/>
  <c r="G547" i="2"/>
  <c r="D548" i="2"/>
  <c r="G551" i="2"/>
  <c r="D552" i="2"/>
  <c r="D525" i="2"/>
  <c r="G528" i="2"/>
  <c r="D529" i="2"/>
  <c r="G532" i="2"/>
  <c r="D533" i="2"/>
  <c r="E525" i="2"/>
  <c r="B526" i="2"/>
  <c r="O526" i="2" s="1"/>
  <c r="H528" i="2"/>
  <c r="E529" i="2"/>
  <c r="B530" i="2"/>
  <c r="O530" i="2" s="1"/>
  <c r="H532" i="2"/>
  <c r="E533" i="2"/>
  <c r="B534" i="2"/>
  <c r="O534" i="2" s="1"/>
  <c r="F525" i="2"/>
  <c r="C526" i="2"/>
  <c r="M527" i="2"/>
  <c r="N527" i="2" s="1"/>
  <c r="J528" i="2"/>
  <c r="F529" i="2"/>
  <c r="C530" i="2"/>
  <c r="M531" i="2"/>
  <c r="N531" i="2" s="1"/>
  <c r="J532" i="2"/>
  <c r="F533" i="2"/>
  <c r="C534" i="2"/>
  <c r="B527" i="2"/>
  <c r="O527" i="2" s="1"/>
  <c r="B531" i="2"/>
  <c r="O531" i="2" s="1"/>
  <c r="C527" i="2"/>
  <c r="M528" i="2"/>
  <c r="N528" i="2" s="1"/>
  <c r="C531" i="2"/>
  <c r="M532" i="2"/>
  <c r="N532" i="2" s="1"/>
  <c r="H526" i="2"/>
  <c r="E527" i="2"/>
  <c r="B528" i="2"/>
  <c r="O528" i="2" s="1"/>
  <c r="H530" i="2"/>
  <c r="E531" i="2"/>
  <c r="B532" i="2"/>
  <c r="O532" i="2" s="1"/>
  <c r="H534" i="2"/>
  <c r="M525" i="2"/>
  <c r="N525" i="2" s="1"/>
  <c r="J526" i="2"/>
  <c r="F527" i="2"/>
  <c r="C528" i="2"/>
  <c r="M529" i="2"/>
  <c r="N529" i="2" s="1"/>
  <c r="J530" i="2"/>
  <c r="F531" i="2"/>
  <c r="C532" i="2"/>
  <c r="M533" i="2"/>
  <c r="N533" i="2" s="1"/>
  <c r="J534" i="2"/>
  <c r="G527" i="2"/>
  <c r="D528" i="2"/>
  <c r="G531" i="2"/>
  <c r="D532" i="2"/>
  <c r="D505" i="2"/>
  <c r="G508" i="2"/>
  <c r="D509" i="2"/>
  <c r="G512" i="2"/>
  <c r="D513" i="2"/>
  <c r="E505" i="2"/>
  <c r="B506" i="2"/>
  <c r="O506" i="2" s="1"/>
  <c r="H508" i="2"/>
  <c r="E509" i="2"/>
  <c r="B510" i="2"/>
  <c r="O510" i="2" s="1"/>
  <c r="H512" i="2"/>
  <c r="E513" i="2"/>
  <c r="B514" i="2"/>
  <c r="O514" i="2" s="1"/>
  <c r="F505" i="2"/>
  <c r="M507" i="2"/>
  <c r="N507" i="2" s="1"/>
  <c r="J508" i="2"/>
  <c r="F509" i="2"/>
  <c r="M511" i="2"/>
  <c r="N511" i="2" s="1"/>
  <c r="J512" i="2"/>
  <c r="F513" i="2"/>
  <c r="C507" i="2"/>
  <c r="M508" i="2"/>
  <c r="N508" i="2" s="1"/>
  <c r="C511" i="2"/>
  <c r="M512" i="2"/>
  <c r="N512" i="2" s="1"/>
  <c r="H506" i="2"/>
  <c r="E507" i="2"/>
  <c r="B508" i="2"/>
  <c r="O508" i="2" s="1"/>
  <c r="H510" i="2"/>
  <c r="E511" i="2"/>
  <c r="B512" i="2"/>
  <c r="O512" i="2" s="1"/>
  <c r="H514" i="2"/>
  <c r="M505" i="2"/>
  <c r="N505" i="2" s="1"/>
  <c r="F507" i="2"/>
  <c r="C508" i="2"/>
  <c r="M509" i="2"/>
  <c r="N509" i="2" s="1"/>
  <c r="F511" i="2"/>
  <c r="C512" i="2"/>
  <c r="M513" i="2"/>
  <c r="N513" i="2" s="1"/>
  <c r="G507" i="2"/>
  <c r="D508" i="2"/>
  <c r="G511" i="2"/>
  <c r="D512" i="2"/>
  <c r="B486" i="2"/>
  <c r="O486" i="2" s="1"/>
  <c r="H488" i="2"/>
  <c r="B490" i="2"/>
  <c r="O490" i="2" s="1"/>
  <c r="H492" i="2"/>
  <c r="B494" i="2"/>
  <c r="O494" i="2" s="1"/>
  <c r="C486" i="2"/>
  <c r="M487" i="2"/>
  <c r="N487" i="2" s="1"/>
  <c r="J488" i="2"/>
  <c r="C490" i="2"/>
  <c r="M491" i="2"/>
  <c r="N491" i="2" s="1"/>
  <c r="J492" i="2"/>
  <c r="C494" i="2"/>
  <c r="E486" i="2"/>
  <c r="B487" i="2"/>
  <c r="O487" i="2" s="1"/>
  <c r="E490" i="2"/>
  <c r="B491" i="2"/>
  <c r="O491" i="2" s="1"/>
  <c r="E494" i="2"/>
  <c r="D486" i="2"/>
  <c r="D490" i="2"/>
  <c r="D494" i="2"/>
  <c r="F486" i="2"/>
  <c r="C487" i="2"/>
  <c r="M488" i="2"/>
  <c r="N488" i="2" s="1"/>
  <c r="F490" i="2"/>
  <c r="C491" i="2"/>
  <c r="M492" i="2"/>
  <c r="N492" i="2" s="1"/>
  <c r="F494" i="2"/>
  <c r="G486" i="2"/>
  <c r="D487" i="2"/>
  <c r="G490" i="2"/>
  <c r="D491" i="2"/>
  <c r="G494" i="2"/>
  <c r="H486" i="2"/>
  <c r="E487" i="2"/>
  <c r="B488" i="2"/>
  <c r="O488" i="2" s="1"/>
  <c r="H490" i="2"/>
  <c r="E491" i="2"/>
  <c r="B492" i="2"/>
  <c r="O492" i="2" s="1"/>
  <c r="H494" i="2"/>
  <c r="M485" i="2"/>
  <c r="N485" i="2" s="1"/>
  <c r="J486" i="2"/>
  <c r="F487" i="2"/>
  <c r="C488" i="2"/>
  <c r="M489" i="2"/>
  <c r="N489" i="2" s="1"/>
  <c r="J490" i="2"/>
  <c r="F491" i="2"/>
  <c r="C492" i="2"/>
  <c r="M493" i="2"/>
  <c r="N493" i="2" s="1"/>
  <c r="J494" i="2"/>
  <c r="G487" i="2"/>
  <c r="D488" i="2"/>
  <c r="G491" i="2"/>
  <c r="D492" i="2"/>
  <c r="G468" i="2"/>
  <c r="G472" i="2"/>
  <c r="E465" i="2"/>
  <c r="B466" i="2"/>
  <c r="O466" i="2" s="1"/>
  <c r="H468" i="2"/>
  <c r="E469" i="2"/>
  <c r="B470" i="2"/>
  <c r="O470" i="2" s="1"/>
  <c r="H472" i="2"/>
  <c r="E473" i="2"/>
  <c r="B474" i="2"/>
  <c r="O474" i="2" s="1"/>
  <c r="F465" i="2"/>
  <c r="C466" i="2"/>
  <c r="M467" i="2"/>
  <c r="N467" i="2" s="1"/>
  <c r="J468" i="2"/>
  <c r="F469" i="2"/>
  <c r="C470" i="2"/>
  <c r="M471" i="2"/>
  <c r="N471" i="2" s="1"/>
  <c r="J472" i="2"/>
  <c r="F473" i="2"/>
  <c r="C474" i="2"/>
  <c r="B467" i="2"/>
  <c r="O467" i="2" s="1"/>
  <c r="C467" i="2"/>
  <c r="M468" i="2"/>
  <c r="N468" i="2" s="1"/>
  <c r="M472" i="2"/>
  <c r="N472" i="2" s="1"/>
  <c r="H466" i="2"/>
  <c r="E467" i="2"/>
  <c r="B468" i="2"/>
  <c r="O468" i="2" s="1"/>
  <c r="H470" i="2"/>
  <c r="E471" i="2"/>
  <c r="B472" i="2"/>
  <c r="O472" i="2" s="1"/>
  <c r="H474" i="2"/>
  <c r="M465" i="2"/>
  <c r="N465" i="2" s="1"/>
  <c r="J466" i="2"/>
  <c r="F467" i="2"/>
  <c r="C468" i="2"/>
  <c r="M469" i="2"/>
  <c r="N469" i="2" s="1"/>
  <c r="J470" i="2"/>
  <c r="F471" i="2"/>
  <c r="C472" i="2"/>
  <c r="M473" i="2"/>
  <c r="N473" i="2" s="1"/>
  <c r="J474" i="2"/>
  <c r="G467" i="2"/>
  <c r="D468" i="2"/>
  <c r="G471" i="2"/>
  <c r="D472" i="2"/>
  <c r="P452" i="2"/>
  <c r="P453" i="2" s="1"/>
  <c r="P454" i="2" s="1"/>
  <c r="P465" i="2" s="1"/>
  <c r="P466" i="2" s="1"/>
  <c r="P467" i="2" s="1"/>
  <c r="P468" i="2" s="1"/>
  <c r="P469" i="2" s="1"/>
  <c r="P470" i="2" s="1"/>
  <c r="P471" i="2" s="1"/>
  <c r="P472" i="2" s="1"/>
  <c r="P473" i="2" s="1"/>
  <c r="P474" i="2" s="1"/>
  <c r="P485" i="2" s="1"/>
  <c r="P486" i="2" s="1"/>
  <c r="P487" i="2" s="1"/>
  <c r="P488" i="2" s="1"/>
  <c r="P489" i="2" s="1"/>
  <c r="P490" i="2" s="1"/>
  <c r="P491" i="2" s="1"/>
  <c r="P492" i="2" s="1"/>
  <c r="P493" i="2" s="1"/>
  <c r="P494" i="2" s="1"/>
  <c r="P505" i="2" s="1"/>
  <c r="P506" i="2" s="1"/>
  <c r="P507" i="2" s="1"/>
  <c r="P508" i="2" s="1"/>
  <c r="P509" i="2" s="1"/>
  <c r="P510" i="2" s="1"/>
  <c r="P511" i="2" s="1"/>
  <c r="P512" i="2" s="1"/>
  <c r="P513" i="2" s="1"/>
  <c r="P514" i="2" s="1"/>
  <c r="P525" i="2" s="1"/>
  <c r="P526" i="2" s="1"/>
  <c r="P527" i="2" s="1"/>
  <c r="P528" i="2" s="1"/>
  <c r="P529" i="2" s="1"/>
  <c r="P530" i="2" s="1"/>
  <c r="P531" i="2" s="1"/>
  <c r="P532" i="2" s="1"/>
  <c r="P533" i="2" s="1"/>
  <c r="P534" i="2" s="1"/>
  <c r="P545" i="2" s="1"/>
  <c r="P546" i="2" s="1"/>
  <c r="P547" i="2" s="1"/>
  <c r="P548" i="2" s="1"/>
  <c r="P549" i="2" s="1"/>
  <c r="P550" i="2" s="1"/>
  <c r="P551" i="2" s="1"/>
  <c r="P552" i="2" s="1"/>
  <c r="P553" i="2" s="1"/>
  <c r="P554" i="2" s="1"/>
  <c r="P565" i="2" s="1"/>
  <c r="P566" i="2" s="1"/>
  <c r="P567" i="2" s="1"/>
  <c r="P568" i="2" s="1"/>
  <c r="P569" i="2" s="1"/>
  <c r="P570" i="2" s="1"/>
  <c r="P571" i="2" s="1"/>
  <c r="P572" i="2" s="1"/>
  <c r="P573" i="2" s="1"/>
  <c r="P574" i="2" s="1"/>
  <c r="P585" i="2" s="1"/>
  <c r="P586" i="2" s="1"/>
  <c r="P587" i="2" s="1"/>
  <c r="P588" i="2" s="1"/>
  <c r="P589" i="2" s="1"/>
  <c r="P590" i="2" s="1"/>
  <c r="P591" i="2" s="1"/>
  <c r="P592" i="2" s="1"/>
  <c r="P593" i="2" s="1"/>
  <c r="P594" i="2" s="1"/>
  <c r="D451" i="2"/>
  <c r="J451" i="2"/>
  <c r="D445" i="2"/>
  <c r="G448" i="2"/>
  <c r="D449" i="2"/>
  <c r="G452" i="2"/>
  <c r="D453" i="2"/>
  <c r="E445" i="2"/>
  <c r="B446" i="2"/>
  <c r="O446" i="2" s="1"/>
  <c r="H448" i="2"/>
  <c r="E449" i="2"/>
  <c r="B450" i="2"/>
  <c r="O450" i="2" s="1"/>
  <c r="H452" i="2"/>
  <c r="E453" i="2"/>
  <c r="B454" i="2"/>
  <c r="O454" i="2" s="1"/>
  <c r="F445" i="2"/>
  <c r="M447" i="2"/>
  <c r="N447" i="2" s="1"/>
  <c r="J448" i="2"/>
  <c r="F449" i="2"/>
  <c r="M451" i="2"/>
  <c r="N451" i="2" s="1"/>
  <c r="J452" i="2"/>
  <c r="F453" i="2"/>
  <c r="B447" i="2"/>
  <c r="O447" i="2" s="1"/>
  <c r="B451" i="2"/>
  <c r="O451" i="2" s="1"/>
  <c r="C447" i="2"/>
  <c r="M448" i="2"/>
  <c r="N448" i="2" s="1"/>
  <c r="C451" i="2"/>
  <c r="M452" i="2"/>
  <c r="N452" i="2" s="1"/>
  <c r="H446" i="2"/>
  <c r="E447" i="2"/>
  <c r="B448" i="2"/>
  <c r="O448" i="2" s="1"/>
  <c r="H450" i="2"/>
  <c r="E451" i="2"/>
  <c r="B452" i="2"/>
  <c r="O452" i="2" s="1"/>
  <c r="H454" i="2"/>
  <c r="M445" i="2"/>
  <c r="N445" i="2" s="1"/>
  <c r="F447" i="2"/>
  <c r="C448" i="2"/>
  <c r="M449" i="2"/>
  <c r="N449" i="2" s="1"/>
  <c r="F451" i="2"/>
  <c r="C452" i="2"/>
  <c r="M453" i="2"/>
  <c r="N453" i="2" s="1"/>
  <c r="G447" i="2"/>
  <c r="D448" i="2"/>
  <c r="G451" i="2"/>
  <c r="D452" i="2"/>
  <c r="G428" i="2"/>
  <c r="G432" i="2"/>
  <c r="B426" i="2"/>
  <c r="O426" i="2" s="1"/>
  <c r="H428" i="2"/>
  <c r="H432" i="2"/>
  <c r="B434" i="2"/>
  <c r="O434" i="2" s="1"/>
  <c r="C426" i="2"/>
  <c r="M427" i="2"/>
  <c r="N427" i="2" s="1"/>
  <c r="J428" i="2"/>
  <c r="C430" i="2"/>
  <c r="M431" i="2"/>
  <c r="N431" i="2" s="1"/>
  <c r="J432" i="2"/>
  <c r="C434" i="2"/>
  <c r="B427" i="2"/>
  <c r="O427" i="2" s="1"/>
  <c r="B431" i="2"/>
  <c r="O431" i="2" s="1"/>
  <c r="C427" i="2"/>
  <c r="M428" i="2"/>
  <c r="N428" i="2" s="1"/>
  <c r="C431" i="2"/>
  <c r="M432" i="2"/>
  <c r="N432" i="2" s="1"/>
  <c r="H426" i="2"/>
  <c r="E427" i="2"/>
  <c r="B428" i="2"/>
  <c r="O428" i="2" s="1"/>
  <c r="H430" i="2"/>
  <c r="E431" i="2"/>
  <c r="B432" i="2"/>
  <c r="O432" i="2" s="1"/>
  <c r="H434" i="2"/>
  <c r="J426" i="2"/>
  <c r="F427" i="2"/>
  <c r="C428" i="2"/>
  <c r="J430" i="2"/>
  <c r="F431" i="2"/>
  <c r="C432" i="2"/>
  <c r="J434" i="2"/>
  <c r="G427" i="2"/>
  <c r="D428" i="2"/>
  <c r="G431" i="2"/>
  <c r="D432" i="2"/>
  <c r="G412" i="2"/>
  <c r="B406" i="2"/>
  <c r="O406" i="2" s="1"/>
  <c r="H408" i="2"/>
  <c r="B410" i="2"/>
  <c r="O410" i="2" s="1"/>
  <c r="H412" i="2"/>
  <c r="B414" i="2"/>
  <c r="O414" i="2" s="1"/>
  <c r="F405" i="2"/>
  <c r="C406" i="2"/>
  <c r="M407" i="2"/>
  <c r="N407" i="2" s="1"/>
  <c r="J408" i="2"/>
  <c r="F409" i="2"/>
  <c r="C410" i="2"/>
  <c r="M411" i="2"/>
  <c r="N411" i="2" s="1"/>
  <c r="J412" i="2"/>
  <c r="F413" i="2"/>
  <c r="C414" i="2"/>
  <c r="D414" i="2"/>
  <c r="B407" i="2"/>
  <c r="O407" i="2" s="1"/>
  <c r="B411" i="2"/>
  <c r="O411" i="2" s="1"/>
  <c r="E414" i="2"/>
  <c r="F406" i="2"/>
  <c r="C407" i="2"/>
  <c r="F410" i="2"/>
  <c r="C411" i="2"/>
  <c r="M412" i="2"/>
  <c r="N412" i="2" s="1"/>
  <c r="F414" i="2"/>
  <c r="D411" i="2"/>
  <c r="G406" i="2"/>
  <c r="D407" i="2"/>
  <c r="G414" i="2"/>
  <c r="H406" i="2"/>
  <c r="E407" i="2"/>
  <c r="B408" i="2"/>
  <c r="O408" i="2" s="1"/>
  <c r="H410" i="2"/>
  <c r="E411" i="2"/>
  <c r="B412" i="2"/>
  <c r="O412" i="2" s="1"/>
  <c r="H414" i="2"/>
  <c r="G410" i="2"/>
  <c r="M405" i="2"/>
  <c r="N405" i="2" s="1"/>
  <c r="J406" i="2"/>
  <c r="F407" i="2"/>
  <c r="C408" i="2"/>
  <c r="M409" i="2"/>
  <c r="N409" i="2" s="1"/>
  <c r="J410" i="2"/>
  <c r="F411" i="2"/>
  <c r="C412" i="2"/>
  <c r="M413" i="2"/>
  <c r="N413" i="2" s="1"/>
  <c r="J414" i="2"/>
  <c r="G407" i="2"/>
  <c r="D408" i="2"/>
  <c r="G411" i="2"/>
  <c r="D412" i="2"/>
  <c r="D385" i="2"/>
  <c r="G388" i="2"/>
  <c r="D389" i="2"/>
  <c r="G392" i="2"/>
  <c r="D393" i="2"/>
  <c r="F392" i="2"/>
  <c r="E385" i="2"/>
  <c r="B386" i="2"/>
  <c r="O386" i="2" s="1"/>
  <c r="H388" i="2"/>
  <c r="E389" i="2"/>
  <c r="B390" i="2"/>
  <c r="O390" i="2" s="1"/>
  <c r="H392" i="2"/>
  <c r="E393" i="2"/>
  <c r="B394" i="2"/>
  <c r="O394" i="2" s="1"/>
  <c r="F385" i="2"/>
  <c r="C386" i="2"/>
  <c r="M387" i="2"/>
  <c r="N387" i="2" s="1"/>
  <c r="J388" i="2"/>
  <c r="F389" i="2"/>
  <c r="C390" i="2"/>
  <c r="M391" i="2"/>
  <c r="N391" i="2" s="1"/>
  <c r="J392" i="2"/>
  <c r="F393" i="2"/>
  <c r="C394" i="2"/>
  <c r="B387" i="2"/>
  <c r="O387" i="2" s="1"/>
  <c r="B391" i="2"/>
  <c r="O391" i="2" s="1"/>
  <c r="M392" i="2"/>
  <c r="N392" i="2" s="1"/>
  <c r="D391" i="2"/>
  <c r="H386" i="2"/>
  <c r="E387" i="2"/>
  <c r="B388" i="2"/>
  <c r="O388" i="2" s="1"/>
  <c r="H390" i="2"/>
  <c r="E391" i="2"/>
  <c r="B392" i="2"/>
  <c r="O392" i="2" s="1"/>
  <c r="H394" i="2"/>
  <c r="M385" i="2"/>
  <c r="N385" i="2" s="1"/>
  <c r="J386" i="2"/>
  <c r="F387" i="2"/>
  <c r="C388" i="2"/>
  <c r="M389" i="2"/>
  <c r="N389" i="2" s="1"/>
  <c r="J390" i="2"/>
  <c r="F391" i="2"/>
  <c r="C392" i="2"/>
  <c r="M393" i="2"/>
  <c r="N393" i="2" s="1"/>
  <c r="J394" i="2"/>
  <c r="D387" i="2"/>
  <c r="G387" i="2"/>
  <c r="D388" i="2"/>
  <c r="G391" i="2"/>
  <c r="D392" i="2"/>
  <c r="D365" i="2"/>
  <c r="G368" i="2"/>
  <c r="D369" i="2"/>
  <c r="G372" i="2"/>
  <c r="D373" i="2"/>
  <c r="J367" i="2"/>
  <c r="J371" i="2"/>
  <c r="F372" i="2"/>
  <c r="H368" i="2"/>
  <c r="H372" i="2"/>
  <c r="F365" i="2"/>
  <c r="C366" i="2"/>
  <c r="M367" i="2"/>
  <c r="N367" i="2" s="1"/>
  <c r="J368" i="2"/>
  <c r="F369" i="2"/>
  <c r="C370" i="2"/>
  <c r="M371" i="2"/>
  <c r="N371" i="2" s="1"/>
  <c r="J372" i="2"/>
  <c r="F373" i="2"/>
  <c r="C374" i="2"/>
  <c r="B367" i="2"/>
  <c r="O367" i="2" s="1"/>
  <c r="B371" i="2"/>
  <c r="O371" i="2" s="1"/>
  <c r="C367" i="2"/>
  <c r="C371" i="2"/>
  <c r="M372" i="2"/>
  <c r="N372" i="2" s="1"/>
  <c r="D367" i="2"/>
  <c r="D371" i="2"/>
  <c r="E367" i="2"/>
  <c r="B368" i="2"/>
  <c r="O368" i="2" s="1"/>
  <c r="E371" i="2"/>
  <c r="B372" i="2"/>
  <c r="O372" i="2" s="1"/>
  <c r="M365" i="2"/>
  <c r="N365" i="2" s="1"/>
  <c r="J366" i="2"/>
  <c r="F367" i="2"/>
  <c r="C368" i="2"/>
  <c r="M369" i="2"/>
  <c r="N369" i="2" s="1"/>
  <c r="J370" i="2"/>
  <c r="F371" i="2"/>
  <c r="C372" i="2"/>
  <c r="M373" i="2"/>
  <c r="N373" i="2" s="1"/>
  <c r="J374" i="2"/>
  <c r="G367" i="2"/>
  <c r="D368" i="2"/>
  <c r="G371" i="2"/>
  <c r="D372" i="2"/>
  <c r="D345" i="2"/>
  <c r="G348" i="2"/>
  <c r="D349" i="2"/>
  <c r="G352" i="2"/>
  <c r="D353" i="2"/>
  <c r="E345" i="2"/>
  <c r="H348" i="2"/>
  <c r="E349" i="2"/>
  <c r="H352" i="2"/>
  <c r="E353" i="2"/>
  <c r="F345" i="2"/>
  <c r="C346" i="2"/>
  <c r="M347" i="2"/>
  <c r="N347" i="2" s="1"/>
  <c r="J348" i="2"/>
  <c r="F349" i="2"/>
  <c r="C350" i="2"/>
  <c r="M351" i="2"/>
  <c r="N351" i="2" s="1"/>
  <c r="J352" i="2"/>
  <c r="F353" i="2"/>
  <c r="C354" i="2"/>
  <c r="B347" i="2"/>
  <c r="O347" i="2" s="1"/>
  <c r="B351" i="2"/>
  <c r="O351" i="2" s="1"/>
  <c r="C347" i="2"/>
  <c r="M348" i="2"/>
  <c r="N348" i="2" s="1"/>
  <c r="C351" i="2"/>
  <c r="M352" i="2"/>
  <c r="N352" i="2" s="1"/>
  <c r="E347" i="2"/>
  <c r="B348" i="2"/>
  <c r="O348" i="2" s="1"/>
  <c r="E351" i="2"/>
  <c r="B352" i="2"/>
  <c r="O352" i="2" s="1"/>
  <c r="M345" i="2"/>
  <c r="N345" i="2" s="1"/>
  <c r="J346" i="2"/>
  <c r="F347" i="2"/>
  <c r="C348" i="2"/>
  <c r="M349" i="2"/>
  <c r="N349" i="2" s="1"/>
  <c r="J350" i="2"/>
  <c r="F351" i="2"/>
  <c r="C352" i="2"/>
  <c r="M353" i="2"/>
  <c r="N353" i="2" s="1"/>
  <c r="J354" i="2"/>
  <c r="G347" i="2"/>
  <c r="D348" i="2"/>
  <c r="G351" i="2"/>
  <c r="D352" i="2"/>
  <c r="J327" i="2"/>
  <c r="F328" i="2"/>
  <c r="G328" i="2"/>
  <c r="G332" i="2"/>
  <c r="J331" i="2"/>
  <c r="F332" i="2"/>
  <c r="E325" i="2"/>
  <c r="B326" i="2"/>
  <c r="O326" i="2" s="1"/>
  <c r="H328" i="2"/>
  <c r="E329" i="2"/>
  <c r="B330" i="2"/>
  <c r="O330" i="2" s="1"/>
  <c r="H332" i="2"/>
  <c r="E333" i="2"/>
  <c r="B334" i="2"/>
  <c r="O334" i="2" s="1"/>
  <c r="F325" i="2"/>
  <c r="C326" i="2"/>
  <c r="M327" i="2"/>
  <c r="N327" i="2" s="1"/>
  <c r="J328" i="2"/>
  <c r="F329" i="2"/>
  <c r="C330" i="2"/>
  <c r="M331" i="2"/>
  <c r="N331" i="2" s="1"/>
  <c r="J332" i="2"/>
  <c r="F333" i="2"/>
  <c r="C334" i="2"/>
  <c r="B327" i="2"/>
  <c r="O327" i="2" s="1"/>
  <c r="B331" i="2"/>
  <c r="O331" i="2" s="1"/>
  <c r="C327" i="2"/>
  <c r="C331" i="2"/>
  <c r="M332" i="2"/>
  <c r="N332" i="2" s="1"/>
  <c r="D331" i="2"/>
  <c r="H326" i="2"/>
  <c r="E327" i="2"/>
  <c r="B328" i="2"/>
  <c r="O328" i="2" s="1"/>
  <c r="H330" i="2"/>
  <c r="E331" i="2"/>
  <c r="B332" i="2"/>
  <c r="O332" i="2" s="1"/>
  <c r="H334" i="2"/>
  <c r="M325" i="2"/>
  <c r="N325" i="2" s="1"/>
  <c r="J326" i="2"/>
  <c r="F327" i="2"/>
  <c r="C328" i="2"/>
  <c r="M329" i="2"/>
  <c r="N329" i="2" s="1"/>
  <c r="J330" i="2"/>
  <c r="F331" i="2"/>
  <c r="C332" i="2"/>
  <c r="M333" i="2"/>
  <c r="N333" i="2" s="1"/>
  <c r="J334" i="2"/>
  <c r="D327" i="2"/>
  <c r="G327" i="2"/>
  <c r="D328" i="2"/>
  <c r="G331" i="2"/>
  <c r="D332" i="2"/>
  <c r="G125" i="2"/>
  <c r="B113" i="2"/>
  <c r="C113" i="2"/>
  <c r="B109" i="2"/>
  <c r="H109" i="2"/>
  <c r="D70" i="2"/>
  <c r="E73" i="2"/>
  <c r="H105" i="2"/>
  <c r="D109" i="2"/>
  <c r="E113" i="2"/>
  <c r="E125" i="2"/>
  <c r="E129" i="2"/>
  <c r="M132" i="2"/>
  <c r="N132" i="2" s="1"/>
  <c r="M150" i="2"/>
  <c r="N150" i="2" s="1"/>
  <c r="G154" i="2"/>
  <c r="M166" i="2"/>
  <c r="N166" i="2" s="1"/>
  <c r="H189" i="2"/>
  <c r="F194" i="2"/>
  <c r="D210" i="2"/>
  <c r="F214" i="2"/>
  <c r="F228" i="2"/>
  <c r="C233" i="2"/>
  <c r="D250" i="2"/>
  <c r="D254" i="2"/>
  <c r="E266" i="2"/>
  <c r="G269" i="2"/>
  <c r="F286" i="2"/>
  <c r="F290" i="2"/>
  <c r="G129" i="2"/>
  <c r="J189" i="2"/>
  <c r="M194" i="2"/>
  <c r="N194" i="2" s="1"/>
  <c r="G210" i="2"/>
  <c r="E233" i="2"/>
  <c r="G250" i="2"/>
  <c r="E254" i="2"/>
  <c r="C65" i="2"/>
  <c r="H68" i="2"/>
  <c r="M70" i="2"/>
  <c r="N70" i="2" s="1"/>
  <c r="H73" i="2"/>
  <c r="E89" i="2"/>
  <c r="G93" i="2"/>
  <c r="F109" i="2"/>
  <c r="H113" i="2"/>
  <c r="H125" i="2"/>
  <c r="J129" i="2"/>
  <c r="C133" i="2"/>
  <c r="C185" i="2"/>
  <c r="H233" i="2"/>
  <c r="M246" i="2"/>
  <c r="N246" i="2" s="1"/>
  <c r="F254" i="2"/>
  <c r="G266" i="2"/>
  <c r="J269" i="2"/>
  <c r="M290" i="2"/>
  <c r="N290" i="2" s="1"/>
  <c r="G309" i="2"/>
  <c r="M228" i="2"/>
  <c r="N228" i="2" s="1"/>
  <c r="G254" i="2"/>
  <c r="E65" i="2"/>
  <c r="E133" i="2"/>
  <c r="M148" i="2"/>
  <c r="N148" i="2" s="1"/>
  <c r="G133" i="2"/>
  <c r="C153" i="2"/>
  <c r="C165" i="2"/>
  <c r="C173" i="2"/>
  <c r="C209" i="2"/>
  <c r="M254" i="2"/>
  <c r="N254" i="2" s="1"/>
  <c r="E70" i="2"/>
  <c r="F65" i="2"/>
  <c r="H65" i="2"/>
  <c r="F72" i="2"/>
  <c r="F94" i="2"/>
  <c r="D114" i="2"/>
  <c r="F126" i="2"/>
  <c r="D130" i="2"/>
  <c r="H133" i="2"/>
  <c r="E145" i="2"/>
  <c r="C149" i="2"/>
  <c r="E153" i="2"/>
  <c r="D165" i="2"/>
  <c r="E173" i="2"/>
  <c r="M186" i="2"/>
  <c r="N186" i="2" s="1"/>
  <c r="C205" i="2"/>
  <c r="D209" i="2"/>
  <c r="E229" i="2"/>
  <c r="D270" i="2"/>
  <c r="C289" i="2"/>
  <c r="D313" i="2"/>
  <c r="F73" i="2"/>
  <c r="J65" i="2"/>
  <c r="C69" i="2"/>
  <c r="H72" i="2"/>
  <c r="F114" i="2"/>
  <c r="M126" i="2"/>
  <c r="N126" i="2" s="1"/>
  <c r="F130" i="2"/>
  <c r="G145" i="2"/>
  <c r="D149" i="2"/>
  <c r="G153" i="2"/>
  <c r="E165" i="2"/>
  <c r="C169" i="2"/>
  <c r="E205" i="2"/>
  <c r="E209" i="2"/>
  <c r="C249" i="2"/>
  <c r="E270" i="2"/>
  <c r="F289" i="2"/>
  <c r="E306" i="2"/>
  <c r="D310" i="2"/>
  <c r="G313" i="2"/>
  <c r="D94" i="2"/>
  <c r="G114" i="2"/>
  <c r="H145" i="2"/>
  <c r="F149" i="2"/>
  <c r="H153" i="2"/>
  <c r="G165" i="2"/>
  <c r="M192" i="2"/>
  <c r="N192" i="2" s="1"/>
  <c r="G205" i="2"/>
  <c r="F209" i="2"/>
  <c r="M252" i="2"/>
  <c r="N252" i="2" s="1"/>
  <c r="F270" i="2"/>
  <c r="E310" i="2"/>
  <c r="H313" i="2"/>
  <c r="D66" i="2"/>
  <c r="F128" i="2"/>
  <c r="F132" i="2"/>
  <c r="C189" i="2"/>
  <c r="C253" i="2"/>
  <c r="C105" i="2"/>
  <c r="M66" i="2"/>
  <c r="N66" i="2" s="1"/>
  <c r="C73" i="2"/>
  <c r="E105" i="2"/>
  <c r="D146" i="2"/>
  <c r="D154" i="2"/>
  <c r="D189" i="2"/>
  <c r="D194" i="2"/>
  <c r="F206" i="2"/>
  <c r="G253" i="2"/>
  <c r="D269" i="2"/>
  <c r="D290" i="2"/>
  <c r="F85" i="2"/>
  <c r="F88" i="2"/>
  <c r="J89" i="2"/>
  <c r="M92" i="2"/>
  <c r="N92" i="2" s="1"/>
  <c r="E94" i="2"/>
  <c r="E106" i="2"/>
  <c r="J113" i="2"/>
  <c r="J125" i="2"/>
  <c r="E146" i="2"/>
  <c r="E149" i="2"/>
  <c r="J153" i="2"/>
  <c r="J165" i="2"/>
  <c r="D170" i="2"/>
  <c r="D173" i="2"/>
  <c r="M174" i="2"/>
  <c r="N174" i="2" s="1"/>
  <c r="D185" i="2"/>
  <c r="C193" i="2"/>
  <c r="E214" i="2"/>
  <c r="B230" i="2"/>
  <c r="O230" i="2" s="1"/>
  <c r="G233" i="2"/>
  <c r="E250" i="2"/>
  <c r="D253" i="2"/>
  <c r="E272" i="2"/>
  <c r="M272" i="2"/>
  <c r="N272" i="2" s="1"/>
  <c r="E170" i="2"/>
  <c r="M190" i="2"/>
  <c r="N190" i="2" s="1"/>
  <c r="D193" i="2"/>
  <c r="B225" i="2"/>
  <c r="O225" i="2" s="1"/>
  <c r="H225" i="2"/>
  <c r="G225" i="2"/>
  <c r="D230" i="2"/>
  <c r="E288" i="2"/>
  <c r="M288" i="2"/>
  <c r="N288" i="2" s="1"/>
  <c r="G88" i="2"/>
  <c r="E66" i="2"/>
  <c r="D69" i="2"/>
  <c r="G73" i="2"/>
  <c r="H85" i="2"/>
  <c r="C93" i="2"/>
  <c r="M94" i="2"/>
  <c r="N94" i="2" s="1"/>
  <c r="D105" i="2"/>
  <c r="M106" i="2"/>
  <c r="N106" i="2" s="1"/>
  <c r="G109" i="2"/>
  <c r="M128" i="2"/>
  <c r="N128" i="2" s="1"/>
  <c r="E130" i="2"/>
  <c r="D133" i="2"/>
  <c r="M134" i="2"/>
  <c r="N134" i="2" s="1"/>
  <c r="G146" i="2"/>
  <c r="F170" i="2"/>
  <c r="F173" i="2"/>
  <c r="H185" i="2"/>
  <c r="F188" i="2"/>
  <c r="D190" i="2"/>
  <c r="E212" i="2"/>
  <c r="M212" i="2"/>
  <c r="N212" i="2" s="1"/>
  <c r="C225" i="2"/>
  <c r="E230" i="2"/>
  <c r="B245" i="2"/>
  <c r="O245" i="2" s="1"/>
  <c r="J245" i="2"/>
  <c r="F250" i="2"/>
  <c r="H253" i="2"/>
  <c r="B289" i="2"/>
  <c r="O289" i="2" s="1"/>
  <c r="J289" i="2"/>
  <c r="G289" i="2"/>
  <c r="E289" i="2"/>
  <c r="D289" i="2"/>
  <c r="E292" i="2"/>
  <c r="M292" i="2"/>
  <c r="N292" i="2" s="1"/>
  <c r="B193" i="2"/>
  <c r="M146" i="2"/>
  <c r="N146" i="2" s="1"/>
  <c r="G170" i="2"/>
  <c r="G173" i="2"/>
  <c r="J185" i="2"/>
  <c r="E190" i="2"/>
  <c r="H193" i="2"/>
  <c r="E225" i="2"/>
  <c r="F230" i="2"/>
  <c r="E234" i="2"/>
  <c r="D234" i="2"/>
  <c r="E248" i="2"/>
  <c r="B273" i="2"/>
  <c r="O273" i="2" s="1"/>
  <c r="C273" i="2"/>
  <c r="J273" i="2"/>
  <c r="H273" i="2"/>
  <c r="G85" i="2"/>
  <c r="J85" i="2"/>
  <c r="D93" i="2"/>
  <c r="D65" i="2"/>
  <c r="F69" i="2"/>
  <c r="G72" i="2"/>
  <c r="J73" i="2"/>
  <c r="M88" i="2"/>
  <c r="N88" i="2" s="1"/>
  <c r="E90" i="2"/>
  <c r="E93" i="2"/>
  <c r="F105" i="2"/>
  <c r="J109" i="2"/>
  <c r="M112" i="2"/>
  <c r="N112" i="2" s="1"/>
  <c r="E114" i="2"/>
  <c r="D126" i="2"/>
  <c r="C129" i="2"/>
  <c r="G130" i="2"/>
  <c r="F133" i="2"/>
  <c r="F145" i="2"/>
  <c r="J149" i="2"/>
  <c r="M152" i="2"/>
  <c r="N152" i="2" s="1"/>
  <c r="E154" i="2"/>
  <c r="D166" i="2"/>
  <c r="D169" i="2"/>
  <c r="M170" i="2"/>
  <c r="N170" i="2" s="1"/>
  <c r="H173" i="2"/>
  <c r="F190" i="2"/>
  <c r="J193" i="2"/>
  <c r="D206" i="2"/>
  <c r="J225" i="2"/>
  <c r="B234" i="2"/>
  <c r="O234" i="2" s="1"/>
  <c r="B265" i="2"/>
  <c r="O265" i="2" s="1"/>
  <c r="G265" i="2"/>
  <c r="D273" i="2"/>
  <c r="B293" i="2"/>
  <c r="O293" i="2" s="1"/>
  <c r="J293" i="2"/>
  <c r="H293" i="2"/>
  <c r="E293" i="2"/>
  <c r="D293" i="2"/>
  <c r="C293" i="2"/>
  <c r="F314" i="2"/>
  <c r="D314" i="2"/>
  <c r="M314" i="2"/>
  <c r="N314" i="2" s="1"/>
  <c r="F93" i="2"/>
  <c r="E126" i="2"/>
  <c r="D129" i="2"/>
  <c r="M130" i="2"/>
  <c r="N130" i="2" s="1"/>
  <c r="E166" i="2"/>
  <c r="J173" i="2"/>
  <c r="M188" i="2"/>
  <c r="N188" i="2" s="1"/>
  <c r="G190" i="2"/>
  <c r="E206" i="2"/>
  <c r="B213" i="2"/>
  <c r="O213" i="2" s="1"/>
  <c r="F213" i="2"/>
  <c r="E213" i="2"/>
  <c r="M230" i="2"/>
  <c r="N230" i="2" s="1"/>
  <c r="F234" i="2"/>
  <c r="M248" i="2"/>
  <c r="N248" i="2" s="1"/>
  <c r="C265" i="2"/>
  <c r="E273" i="2"/>
  <c r="F293" i="2"/>
  <c r="E314" i="2"/>
  <c r="C213" i="2"/>
  <c r="G234" i="2"/>
  <c r="G245" i="2"/>
  <c r="B249" i="2"/>
  <c r="O249" i="2" s="1"/>
  <c r="E249" i="2"/>
  <c r="D249" i="2"/>
  <c r="D265" i="2"/>
  <c r="G273" i="2"/>
  <c r="G293" i="2"/>
  <c r="G314" i="2"/>
  <c r="G65" i="2"/>
  <c r="G68" i="2"/>
  <c r="J69" i="2"/>
  <c r="D74" i="2"/>
  <c r="D86" i="2"/>
  <c r="D89" i="2"/>
  <c r="H93" i="2"/>
  <c r="J105" i="2"/>
  <c r="D110" i="2"/>
  <c r="D113" i="2"/>
  <c r="M114" i="2"/>
  <c r="N114" i="2" s="1"/>
  <c r="D125" i="2"/>
  <c r="G126" i="2"/>
  <c r="F129" i="2"/>
  <c r="J133" i="2"/>
  <c r="J145" i="2"/>
  <c r="D150" i="2"/>
  <c r="D153" i="2"/>
  <c r="M154" i="2"/>
  <c r="N154" i="2" s="1"/>
  <c r="G166" i="2"/>
  <c r="D186" i="2"/>
  <c r="B205" i="2"/>
  <c r="F205" i="2"/>
  <c r="G206" i="2"/>
  <c r="D213" i="2"/>
  <c r="E226" i="2"/>
  <c r="M226" i="2"/>
  <c r="N226" i="2" s="1"/>
  <c r="B229" i="2"/>
  <c r="O229" i="2" s="1"/>
  <c r="C229" i="2"/>
  <c r="J229" i="2"/>
  <c r="E232" i="2"/>
  <c r="M234" i="2"/>
  <c r="N234" i="2" s="1"/>
  <c r="E265" i="2"/>
  <c r="M274" i="2"/>
  <c r="N274" i="2" s="1"/>
  <c r="F274" i="2"/>
  <c r="E274" i="2"/>
  <c r="B305" i="2"/>
  <c r="O305" i="2" s="1"/>
  <c r="G305" i="2"/>
  <c r="D305" i="2"/>
  <c r="C305" i="2"/>
  <c r="E74" i="2"/>
  <c r="E86" i="2"/>
  <c r="E110" i="2"/>
  <c r="E186" i="2"/>
  <c r="J93" i="2"/>
  <c r="E150" i="2"/>
  <c r="F74" i="2"/>
  <c r="C85" i="2"/>
  <c r="M86" i="2"/>
  <c r="N86" i="2" s="1"/>
  <c r="F89" i="2"/>
  <c r="F92" i="2"/>
  <c r="F110" i="2"/>
  <c r="F113" i="2"/>
  <c r="F125" i="2"/>
  <c r="H129" i="2"/>
  <c r="F150" i="2"/>
  <c r="F153" i="2"/>
  <c r="F165" i="2"/>
  <c r="J169" i="2"/>
  <c r="M172" i="2"/>
  <c r="N172" i="2" s="1"/>
  <c r="E174" i="2"/>
  <c r="F186" i="2"/>
  <c r="G194" i="2"/>
  <c r="D205" i="2"/>
  <c r="F210" i="2"/>
  <c r="E210" i="2"/>
  <c r="H213" i="2"/>
  <c r="D226" i="2"/>
  <c r="G229" i="2"/>
  <c r="B233" i="2"/>
  <c r="O233" i="2" s="1"/>
  <c r="J233" i="2"/>
  <c r="J265" i="2"/>
  <c r="G274" i="2"/>
  <c r="G286" i="2"/>
  <c r="E286" i="2"/>
  <c r="D286" i="2"/>
  <c r="J305" i="2"/>
  <c r="M74" i="2"/>
  <c r="N74" i="2" s="1"/>
  <c r="D85" i="2"/>
  <c r="M110" i="2"/>
  <c r="N110" i="2" s="1"/>
  <c r="G150" i="2"/>
  <c r="G186" i="2"/>
  <c r="E208" i="2"/>
  <c r="M208" i="2"/>
  <c r="N208" i="2" s="1"/>
  <c r="E246" i="2"/>
  <c r="D246" i="2"/>
  <c r="B253" i="2"/>
  <c r="O253" i="2" s="1"/>
  <c r="E253" i="2"/>
  <c r="F306" i="2"/>
  <c r="D306" i="2"/>
  <c r="M306" i="2"/>
  <c r="N306" i="2" s="1"/>
  <c r="H285" i="2"/>
  <c r="C269" i="2"/>
  <c r="J285" i="2"/>
  <c r="C313" i="2"/>
  <c r="J209" i="2"/>
  <c r="D285" i="2"/>
  <c r="D309" i="2"/>
  <c r="J307" i="2"/>
  <c r="F308" i="2"/>
  <c r="G308" i="2"/>
  <c r="G312" i="2"/>
  <c r="J311" i="2"/>
  <c r="F312" i="2"/>
  <c r="E305" i="2"/>
  <c r="B306" i="2"/>
  <c r="O306" i="2" s="1"/>
  <c r="H308" i="2"/>
  <c r="E309" i="2"/>
  <c r="B310" i="2"/>
  <c r="O310" i="2" s="1"/>
  <c r="H312" i="2"/>
  <c r="E313" i="2"/>
  <c r="B314" i="2"/>
  <c r="O314" i="2" s="1"/>
  <c r="F305" i="2"/>
  <c r="C306" i="2"/>
  <c r="M307" i="2"/>
  <c r="N307" i="2" s="1"/>
  <c r="J308" i="2"/>
  <c r="F309" i="2"/>
  <c r="C310" i="2"/>
  <c r="M311" i="2"/>
  <c r="N311" i="2" s="1"/>
  <c r="J312" i="2"/>
  <c r="F313" i="2"/>
  <c r="C314" i="2"/>
  <c r="B307" i="2"/>
  <c r="O307" i="2" s="1"/>
  <c r="C307" i="2"/>
  <c r="H306" i="2"/>
  <c r="E307" i="2"/>
  <c r="B308" i="2"/>
  <c r="O308" i="2" s="1"/>
  <c r="H310" i="2"/>
  <c r="E311" i="2"/>
  <c r="B312" i="2"/>
  <c r="O312" i="2" s="1"/>
  <c r="H314" i="2"/>
  <c r="C311" i="2"/>
  <c r="M305" i="2"/>
  <c r="N305" i="2" s="1"/>
  <c r="J306" i="2"/>
  <c r="F307" i="2"/>
  <c r="C308" i="2"/>
  <c r="M309" i="2"/>
  <c r="N309" i="2" s="1"/>
  <c r="J310" i="2"/>
  <c r="F311" i="2"/>
  <c r="C312" i="2"/>
  <c r="M313" i="2"/>
  <c r="N313" i="2" s="1"/>
  <c r="J314" i="2"/>
  <c r="B311" i="2"/>
  <c r="O311" i="2" s="1"/>
  <c r="D307" i="2"/>
  <c r="D311" i="2"/>
  <c r="G307" i="2"/>
  <c r="D308" i="2"/>
  <c r="G311" i="2"/>
  <c r="D312" i="2"/>
  <c r="J291" i="2"/>
  <c r="G288" i="2"/>
  <c r="G292" i="2"/>
  <c r="J287" i="2"/>
  <c r="F292" i="2"/>
  <c r="B286" i="2"/>
  <c r="O286" i="2" s="1"/>
  <c r="H288" i="2"/>
  <c r="B290" i="2"/>
  <c r="O290" i="2" s="1"/>
  <c r="H292" i="2"/>
  <c r="B294" i="2"/>
  <c r="O294" i="2" s="1"/>
  <c r="C291" i="2"/>
  <c r="F288" i="2"/>
  <c r="C286" i="2"/>
  <c r="M287" i="2"/>
  <c r="N287" i="2" s="1"/>
  <c r="J288" i="2"/>
  <c r="C290" i="2"/>
  <c r="M291" i="2"/>
  <c r="N291" i="2" s="1"/>
  <c r="J292" i="2"/>
  <c r="C294" i="2"/>
  <c r="B287" i="2"/>
  <c r="O287" i="2" s="1"/>
  <c r="B291" i="2"/>
  <c r="O291" i="2" s="1"/>
  <c r="H286" i="2"/>
  <c r="E287" i="2"/>
  <c r="B288" i="2"/>
  <c r="O288" i="2" s="1"/>
  <c r="H290" i="2"/>
  <c r="E291" i="2"/>
  <c r="B292" i="2"/>
  <c r="O292" i="2" s="1"/>
  <c r="H294" i="2"/>
  <c r="M285" i="2"/>
  <c r="N285" i="2" s="1"/>
  <c r="J286" i="2"/>
  <c r="F287" i="2"/>
  <c r="C288" i="2"/>
  <c r="M289" i="2"/>
  <c r="N289" i="2" s="1"/>
  <c r="J290" i="2"/>
  <c r="F291" i="2"/>
  <c r="C292" i="2"/>
  <c r="M293" i="2"/>
  <c r="N293" i="2" s="1"/>
  <c r="J294" i="2"/>
  <c r="C287" i="2"/>
  <c r="D287" i="2"/>
  <c r="D291" i="2"/>
  <c r="G287" i="2"/>
  <c r="D288" i="2"/>
  <c r="G291" i="2"/>
  <c r="D292" i="2"/>
  <c r="B267" i="2"/>
  <c r="O267" i="2" s="1"/>
  <c r="F268" i="2"/>
  <c r="G268" i="2"/>
  <c r="G272" i="2"/>
  <c r="J267" i="2"/>
  <c r="J271" i="2"/>
  <c r="F272" i="2"/>
  <c r="B266" i="2"/>
  <c r="O266" i="2" s="1"/>
  <c r="H268" i="2"/>
  <c r="B270" i="2"/>
  <c r="O270" i="2" s="1"/>
  <c r="H272" i="2"/>
  <c r="B274" i="2"/>
  <c r="O274" i="2" s="1"/>
  <c r="C267" i="2"/>
  <c r="C271" i="2"/>
  <c r="F265" i="2"/>
  <c r="C266" i="2"/>
  <c r="M267" i="2"/>
  <c r="N267" i="2" s="1"/>
  <c r="J268" i="2"/>
  <c r="F269" i="2"/>
  <c r="C270" i="2"/>
  <c r="M271" i="2"/>
  <c r="N271" i="2" s="1"/>
  <c r="J272" i="2"/>
  <c r="F273" i="2"/>
  <c r="C274" i="2"/>
  <c r="B271" i="2"/>
  <c r="O271" i="2" s="1"/>
  <c r="H266" i="2"/>
  <c r="E267" i="2"/>
  <c r="B268" i="2"/>
  <c r="O268" i="2" s="1"/>
  <c r="H270" i="2"/>
  <c r="E271" i="2"/>
  <c r="B272" i="2"/>
  <c r="O272" i="2" s="1"/>
  <c r="H274" i="2"/>
  <c r="M265" i="2"/>
  <c r="N265" i="2" s="1"/>
  <c r="J266" i="2"/>
  <c r="F267" i="2"/>
  <c r="C268" i="2"/>
  <c r="M269" i="2"/>
  <c r="N269" i="2" s="1"/>
  <c r="J270" i="2"/>
  <c r="F271" i="2"/>
  <c r="C272" i="2"/>
  <c r="M273" i="2"/>
  <c r="N273" i="2" s="1"/>
  <c r="J274" i="2"/>
  <c r="D267" i="2"/>
  <c r="G267" i="2"/>
  <c r="D268" i="2"/>
  <c r="G271" i="2"/>
  <c r="D272" i="2"/>
  <c r="D271" i="2"/>
  <c r="C247" i="2"/>
  <c r="C251" i="2"/>
  <c r="G248" i="2"/>
  <c r="G252" i="2"/>
  <c r="B251" i="2"/>
  <c r="O251" i="2" s="1"/>
  <c r="J247" i="2"/>
  <c r="F248" i="2"/>
  <c r="B246" i="2"/>
  <c r="O246" i="2" s="1"/>
  <c r="H248" i="2"/>
  <c r="B250" i="2"/>
  <c r="O250" i="2" s="1"/>
  <c r="H252" i="2"/>
  <c r="B254" i="2"/>
  <c r="O254" i="2" s="1"/>
  <c r="J251" i="2"/>
  <c r="F252" i="2"/>
  <c r="F245" i="2"/>
  <c r="C246" i="2"/>
  <c r="M247" i="2"/>
  <c r="N247" i="2" s="1"/>
  <c r="J248" i="2"/>
  <c r="F249" i="2"/>
  <c r="C250" i="2"/>
  <c r="M251" i="2"/>
  <c r="N251" i="2" s="1"/>
  <c r="J252" i="2"/>
  <c r="F253" i="2"/>
  <c r="C254" i="2"/>
  <c r="B247" i="2"/>
  <c r="O247" i="2" s="1"/>
  <c r="H246" i="2"/>
  <c r="E247" i="2"/>
  <c r="B248" i="2"/>
  <c r="O248" i="2" s="1"/>
  <c r="H250" i="2"/>
  <c r="E251" i="2"/>
  <c r="B252" i="2"/>
  <c r="O252" i="2" s="1"/>
  <c r="H254" i="2"/>
  <c r="D247" i="2"/>
  <c r="M245" i="2"/>
  <c r="N245" i="2" s="1"/>
  <c r="J246" i="2"/>
  <c r="F247" i="2"/>
  <c r="C248" i="2"/>
  <c r="M249" i="2"/>
  <c r="N249" i="2" s="1"/>
  <c r="J250" i="2"/>
  <c r="F251" i="2"/>
  <c r="C252" i="2"/>
  <c r="M253" i="2"/>
  <c r="N253" i="2" s="1"/>
  <c r="J254" i="2"/>
  <c r="D251" i="2"/>
  <c r="G247" i="2"/>
  <c r="D248" i="2"/>
  <c r="G251" i="2"/>
  <c r="D252" i="2"/>
  <c r="J227" i="2"/>
  <c r="J231" i="2"/>
  <c r="F232" i="2"/>
  <c r="D225" i="2"/>
  <c r="G228" i="2"/>
  <c r="D229" i="2"/>
  <c r="G232" i="2"/>
  <c r="D233" i="2"/>
  <c r="H228" i="2"/>
  <c r="H232" i="2"/>
  <c r="B231" i="2"/>
  <c r="O231" i="2" s="1"/>
  <c r="F225" i="2"/>
  <c r="C226" i="2"/>
  <c r="M227" i="2"/>
  <c r="N227" i="2" s="1"/>
  <c r="J228" i="2"/>
  <c r="F229" i="2"/>
  <c r="C230" i="2"/>
  <c r="M231" i="2"/>
  <c r="N231" i="2" s="1"/>
  <c r="J232" i="2"/>
  <c r="F233" i="2"/>
  <c r="C234" i="2"/>
  <c r="C227" i="2"/>
  <c r="D227" i="2"/>
  <c r="H226" i="2"/>
  <c r="E227" i="2"/>
  <c r="B228" i="2"/>
  <c r="O228" i="2" s="1"/>
  <c r="H230" i="2"/>
  <c r="E231" i="2"/>
  <c r="B232" i="2"/>
  <c r="O232" i="2" s="1"/>
  <c r="H234" i="2"/>
  <c r="C231" i="2"/>
  <c r="M225" i="2"/>
  <c r="N225" i="2" s="1"/>
  <c r="J226" i="2"/>
  <c r="F227" i="2"/>
  <c r="C228" i="2"/>
  <c r="M229" i="2"/>
  <c r="N229" i="2" s="1"/>
  <c r="J230" i="2"/>
  <c r="F231" i="2"/>
  <c r="C232" i="2"/>
  <c r="M233" i="2"/>
  <c r="N233" i="2" s="1"/>
  <c r="J234" i="2"/>
  <c r="B227" i="2"/>
  <c r="O227" i="2" s="1"/>
  <c r="D231" i="2"/>
  <c r="G227" i="2"/>
  <c r="D228" i="2"/>
  <c r="G231" i="2"/>
  <c r="D232" i="2"/>
  <c r="J207" i="2"/>
  <c r="G208" i="2"/>
  <c r="G212" i="2"/>
  <c r="F208" i="2"/>
  <c r="J211" i="2"/>
  <c r="F212" i="2"/>
  <c r="B206" i="2"/>
  <c r="H208" i="2"/>
  <c r="B210" i="2"/>
  <c r="O210" i="2" s="1"/>
  <c r="H212" i="2"/>
  <c r="B214" i="2"/>
  <c r="O214" i="2" s="1"/>
  <c r="C211" i="2"/>
  <c r="C206" i="2"/>
  <c r="M207" i="2"/>
  <c r="N207" i="2" s="1"/>
  <c r="J208" i="2"/>
  <c r="C210" i="2"/>
  <c r="M211" i="2"/>
  <c r="N211" i="2" s="1"/>
  <c r="J212" i="2"/>
  <c r="C214" i="2"/>
  <c r="B207" i="2"/>
  <c r="C207" i="2"/>
  <c r="H206" i="2"/>
  <c r="E207" i="2"/>
  <c r="B208" i="2"/>
  <c r="O208" i="2" s="1"/>
  <c r="H210" i="2"/>
  <c r="E211" i="2"/>
  <c r="B212" i="2"/>
  <c r="O212" i="2" s="1"/>
  <c r="H214" i="2"/>
  <c r="B211" i="2"/>
  <c r="O211" i="2" s="1"/>
  <c r="M205" i="2"/>
  <c r="N205" i="2" s="1"/>
  <c r="J206" i="2"/>
  <c r="F207" i="2"/>
  <c r="C208" i="2"/>
  <c r="M209" i="2"/>
  <c r="N209" i="2" s="1"/>
  <c r="J210" i="2"/>
  <c r="F211" i="2"/>
  <c r="C212" i="2"/>
  <c r="M213" i="2"/>
  <c r="N213" i="2" s="1"/>
  <c r="J214" i="2"/>
  <c r="D207" i="2"/>
  <c r="D211" i="2"/>
  <c r="G207" i="2"/>
  <c r="D208" i="2"/>
  <c r="G211" i="2"/>
  <c r="D212" i="2"/>
  <c r="B191" i="2"/>
  <c r="G188" i="2"/>
  <c r="G192" i="2"/>
  <c r="B187" i="2"/>
  <c r="J187" i="2"/>
  <c r="J191" i="2"/>
  <c r="F192" i="2"/>
  <c r="E185" i="2"/>
  <c r="B186" i="2"/>
  <c r="H188" i="2"/>
  <c r="E189" i="2"/>
  <c r="B190" i="2"/>
  <c r="H192" i="2"/>
  <c r="E193" i="2"/>
  <c r="B194" i="2"/>
  <c r="F185" i="2"/>
  <c r="C186" i="2"/>
  <c r="M187" i="2"/>
  <c r="N187" i="2" s="1"/>
  <c r="J188" i="2"/>
  <c r="F189" i="2"/>
  <c r="C190" i="2"/>
  <c r="M191" i="2"/>
  <c r="N191" i="2" s="1"/>
  <c r="J192" i="2"/>
  <c r="F193" i="2"/>
  <c r="C194" i="2"/>
  <c r="C191" i="2"/>
  <c r="H186" i="2"/>
  <c r="E187" i="2"/>
  <c r="B188" i="2"/>
  <c r="O188" i="2" s="1"/>
  <c r="H190" i="2"/>
  <c r="E191" i="2"/>
  <c r="B192" i="2"/>
  <c r="H194" i="2"/>
  <c r="D187" i="2"/>
  <c r="M185" i="2"/>
  <c r="N185" i="2" s="1"/>
  <c r="J186" i="2"/>
  <c r="F187" i="2"/>
  <c r="C188" i="2"/>
  <c r="M189" i="2"/>
  <c r="N189" i="2" s="1"/>
  <c r="J190" i="2"/>
  <c r="F191" i="2"/>
  <c r="C192" i="2"/>
  <c r="M193" i="2"/>
  <c r="N193" i="2" s="1"/>
  <c r="J194" i="2"/>
  <c r="D191" i="2"/>
  <c r="G187" i="2"/>
  <c r="D188" i="2"/>
  <c r="G191" i="2"/>
  <c r="D192" i="2"/>
  <c r="C187" i="2"/>
  <c r="B167" i="2"/>
  <c r="C171" i="2"/>
  <c r="F168" i="2"/>
  <c r="G168" i="2"/>
  <c r="G172" i="2"/>
  <c r="C167" i="2"/>
  <c r="J167" i="2"/>
  <c r="B166" i="2"/>
  <c r="O166" i="2" s="1"/>
  <c r="H168" i="2"/>
  <c r="B170" i="2"/>
  <c r="H172" i="2"/>
  <c r="B174" i="2"/>
  <c r="O174" i="2" s="1"/>
  <c r="J171" i="2"/>
  <c r="F172" i="2"/>
  <c r="C166" i="2"/>
  <c r="M167" i="2"/>
  <c r="N167" i="2" s="1"/>
  <c r="J168" i="2"/>
  <c r="C170" i="2"/>
  <c r="M171" i="2"/>
  <c r="N171" i="2" s="1"/>
  <c r="J172" i="2"/>
  <c r="C174" i="2"/>
  <c r="B171" i="2"/>
  <c r="H166" i="2"/>
  <c r="E167" i="2"/>
  <c r="B168" i="2"/>
  <c r="H170" i="2"/>
  <c r="E171" i="2"/>
  <c r="B172" i="2"/>
  <c r="H174" i="2"/>
  <c r="M165" i="2"/>
  <c r="N165" i="2" s="1"/>
  <c r="J166" i="2"/>
  <c r="F167" i="2"/>
  <c r="C168" i="2"/>
  <c r="M169" i="2"/>
  <c r="N169" i="2" s="1"/>
  <c r="J170" i="2"/>
  <c r="F171" i="2"/>
  <c r="C172" i="2"/>
  <c r="M173" i="2"/>
  <c r="N173" i="2" s="1"/>
  <c r="J174" i="2"/>
  <c r="D167" i="2"/>
  <c r="D171" i="2"/>
  <c r="G167" i="2"/>
  <c r="D168" i="2"/>
  <c r="G171" i="2"/>
  <c r="D172" i="2"/>
  <c r="C147" i="2"/>
  <c r="J147" i="2"/>
  <c r="F148" i="2"/>
  <c r="F152" i="2"/>
  <c r="G148" i="2"/>
  <c r="G152" i="2"/>
  <c r="J151" i="2"/>
  <c r="B146" i="2"/>
  <c r="O146" i="2" s="1"/>
  <c r="H148" i="2"/>
  <c r="B150" i="2"/>
  <c r="H152" i="2"/>
  <c r="B154" i="2"/>
  <c r="O154" i="2" s="1"/>
  <c r="C146" i="2"/>
  <c r="M147" i="2"/>
  <c r="N147" i="2" s="1"/>
  <c r="J148" i="2"/>
  <c r="C150" i="2"/>
  <c r="M151" i="2"/>
  <c r="N151" i="2" s="1"/>
  <c r="J152" i="2"/>
  <c r="C154" i="2"/>
  <c r="B147" i="2"/>
  <c r="B151" i="2"/>
  <c r="C151" i="2"/>
  <c r="H146" i="2"/>
  <c r="E147" i="2"/>
  <c r="B148" i="2"/>
  <c r="H150" i="2"/>
  <c r="E151" i="2"/>
  <c r="B152" i="2"/>
  <c r="O152" i="2" s="1"/>
  <c r="H154" i="2"/>
  <c r="D147" i="2"/>
  <c r="M145" i="2"/>
  <c r="N145" i="2" s="1"/>
  <c r="J146" i="2"/>
  <c r="F147" i="2"/>
  <c r="C148" i="2"/>
  <c r="M149" i="2"/>
  <c r="N149" i="2" s="1"/>
  <c r="J150" i="2"/>
  <c r="F151" i="2"/>
  <c r="C152" i="2"/>
  <c r="M153" i="2"/>
  <c r="N153" i="2" s="1"/>
  <c r="J154" i="2"/>
  <c r="D151" i="2"/>
  <c r="G147" i="2"/>
  <c r="D148" i="2"/>
  <c r="G151" i="2"/>
  <c r="D152" i="2"/>
  <c r="J127" i="2"/>
  <c r="G128" i="2"/>
  <c r="G132" i="2"/>
  <c r="B127" i="2"/>
  <c r="B126" i="2"/>
  <c r="H128" i="2"/>
  <c r="B130" i="2"/>
  <c r="O130" i="2" s="1"/>
  <c r="H132" i="2"/>
  <c r="B134" i="2"/>
  <c r="O134" i="2" s="1"/>
  <c r="J131" i="2"/>
  <c r="C126" i="2"/>
  <c r="M127" i="2"/>
  <c r="N127" i="2" s="1"/>
  <c r="J128" i="2"/>
  <c r="C130" i="2"/>
  <c r="M131" i="2"/>
  <c r="N131" i="2" s="1"/>
  <c r="J132" i="2"/>
  <c r="C134" i="2"/>
  <c r="C131" i="2"/>
  <c r="H126" i="2"/>
  <c r="E127" i="2"/>
  <c r="B128" i="2"/>
  <c r="H130" i="2"/>
  <c r="E131" i="2"/>
  <c r="B132" i="2"/>
  <c r="O132" i="2" s="1"/>
  <c r="H134" i="2"/>
  <c r="D127" i="2"/>
  <c r="M125" i="2"/>
  <c r="N125" i="2" s="1"/>
  <c r="J126" i="2"/>
  <c r="F127" i="2"/>
  <c r="C128" i="2"/>
  <c r="M129" i="2"/>
  <c r="N129" i="2" s="1"/>
  <c r="J130" i="2"/>
  <c r="F131" i="2"/>
  <c r="C132" i="2"/>
  <c r="M133" i="2"/>
  <c r="N133" i="2" s="1"/>
  <c r="J134" i="2"/>
  <c r="D131" i="2"/>
  <c r="G127" i="2"/>
  <c r="D128" i="2"/>
  <c r="G131" i="2"/>
  <c r="D132" i="2"/>
  <c r="B131" i="2"/>
  <c r="C127" i="2"/>
  <c r="G108" i="2"/>
  <c r="G112" i="2"/>
  <c r="B107" i="2"/>
  <c r="J107" i="2"/>
  <c r="B106" i="2"/>
  <c r="O106" i="2" s="1"/>
  <c r="H108" i="2"/>
  <c r="B110" i="2"/>
  <c r="O110" i="2" s="1"/>
  <c r="H112" i="2"/>
  <c r="B114" i="2"/>
  <c r="O114" i="2" s="1"/>
  <c r="J111" i="2"/>
  <c r="C106" i="2"/>
  <c r="M107" i="2"/>
  <c r="N107" i="2" s="1"/>
  <c r="J108" i="2"/>
  <c r="C110" i="2"/>
  <c r="M111" i="2"/>
  <c r="N111" i="2" s="1"/>
  <c r="J112" i="2"/>
  <c r="C114" i="2"/>
  <c r="C107" i="2"/>
  <c r="C111" i="2"/>
  <c r="D107" i="2"/>
  <c r="H106" i="2"/>
  <c r="E107" i="2"/>
  <c r="B108" i="2"/>
  <c r="H110" i="2"/>
  <c r="E111" i="2"/>
  <c r="B112" i="2"/>
  <c r="O112" i="2" s="1"/>
  <c r="H114" i="2"/>
  <c r="G106" i="2"/>
  <c r="M105" i="2"/>
  <c r="N105" i="2" s="1"/>
  <c r="J106" i="2"/>
  <c r="F107" i="2"/>
  <c r="C108" i="2"/>
  <c r="M109" i="2"/>
  <c r="N109" i="2" s="1"/>
  <c r="J110" i="2"/>
  <c r="F111" i="2"/>
  <c r="C112" i="2"/>
  <c r="M113" i="2"/>
  <c r="N113" i="2" s="1"/>
  <c r="J114" i="2"/>
  <c r="G110" i="2"/>
  <c r="D111" i="2"/>
  <c r="G107" i="2"/>
  <c r="D108" i="2"/>
  <c r="G111" i="2"/>
  <c r="D112" i="2"/>
  <c r="B111" i="2"/>
  <c r="J91" i="2"/>
  <c r="B86" i="2"/>
  <c r="H88" i="2"/>
  <c r="B90" i="2"/>
  <c r="O90" i="2" s="1"/>
  <c r="H92" i="2"/>
  <c r="B94" i="2"/>
  <c r="J87" i="2"/>
  <c r="G92" i="2"/>
  <c r="C86" i="2"/>
  <c r="M87" i="2"/>
  <c r="N87" i="2" s="1"/>
  <c r="J88" i="2"/>
  <c r="C90" i="2"/>
  <c r="M91" i="2"/>
  <c r="N91" i="2" s="1"/>
  <c r="J92" i="2"/>
  <c r="C94" i="2"/>
  <c r="B87" i="2"/>
  <c r="B91" i="2"/>
  <c r="G90" i="2"/>
  <c r="G94" i="2"/>
  <c r="H86" i="2"/>
  <c r="E87" i="2"/>
  <c r="B88" i="2"/>
  <c r="O88" i="2" s="1"/>
  <c r="H90" i="2"/>
  <c r="E91" i="2"/>
  <c r="B92" i="2"/>
  <c r="O92" i="2" s="1"/>
  <c r="H94" i="2"/>
  <c r="M85" i="2"/>
  <c r="N85" i="2" s="1"/>
  <c r="J86" i="2"/>
  <c r="F87" i="2"/>
  <c r="C88" i="2"/>
  <c r="M89" i="2"/>
  <c r="N89" i="2" s="1"/>
  <c r="J90" i="2"/>
  <c r="F91" i="2"/>
  <c r="C92" i="2"/>
  <c r="M93" i="2"/>
  <c r="N93" i="2" s="1"/>
  <c r="J94" i="2"/>
  <c r="C87" i="2"/>
  <c r="G86" i="2"/>
  <c r="D87" i="2"/>
  <c r="D91" i="2"/>
  <c r="G87" i="2"/>
  <c r="D88" i="2"/>
  <c r="G91" i="2"/>
  <c r="D92" i="2"/>
  <c r="F86" i="2"/>
  <c r="C91" i="2"/>
  <c r="J67" i="2"/>
  <c r="J71" i="2"/>
  <c r="B66" i="2"/>
  <c r="B70" i="2"/>
  <c r="B74" i="2"/>
  <c r="O74" i="2" s="1"/>
  <c r="C66" i="2"/>
  <c r="M67" i="2"/>
  <c r="N67" i="2" s="1"/>
  <c r="J68" i="2"/>
  <c r="C70" i="2"/>
  <c r="M71" i="2"/>
  <c r="N71" i="2" s="1"/>
  <c r="J72" i="2"/>
  <c r="C74" i="2"/>
  <c r="B71" i="2"/>
  <c r="H66" i="2"/>
  <c r="E67" i="2"/>
  <c r="B68" i="2"/>
  <c r="O68" i="2" s="1"/>
  <c r="H70" i="2"/>
  <c r="E71" i="2"/>
  <c r="B72" i="2"/>
  <c r="O72" i="2" s="1"/>
  <c r="H74" i="2"/>
  <c r="C67" i="2"/>
  <c r="D67" i="2"/>
  <c r="G74" i="2"/>
  <c r="M65" i="2"/>
  <c r="N65" i="2" s="1"/>
  <c r="J66" i="2"/>
  <c r="F67" i="2"/>
  <c r="C68" i="2"/>
  <c r="M69" i="2"/>
  <c r="N69" i="2" s="1"/>
  <c r="J70" i="2"/>
  <c r="F71" i="2"/>
  <c r="C72" i="2"/>
  <c r="M73" i="2"/>
  <c r="N73" i="2" s="1"/>
  <c r="J74" i="2"/>
  <c r="B67" i="2"/>
  <c r="F66" i="2"/>
  <c r="F70" i="2"/>
  <c r="G66" i="2"/>
  <c r="D68" i="2"/>
  <c r="G71" i="2"/>
  <c r="D72" i="2"/>
  <c r="C71" i="2"/>
  <c r="G70" i="2"/>
  <c r="D71" i="2"/>
  <c r="G67" i="2"/>
  <c r="O53" i="2"/>
  <c r="O45" i="2"/>
  <c r="O54" i="2"/>
  <c r="O46" i="2"/>
  <c r="O50" i="2"/>
  <c r="O48" i="2"/>
  <c r="O52" i="2"/>
  <c r="O47" i="2"/>
  <c r="O51" i="2"/>
  <c r="O26" i="2"/>
  <c r="O32" i="2"/>
  <c r="O33" i="2"/>
  <c r="O27" i="2"/>
  <c r="O28" i="2"/>
  <c r="O34" i="2"/>
  <c r="O31" i="2"/>
  <c r="O30" i="2"/>
  <c r="A6" i="2"/>
  <c r="L6" i="2" s="1"/>
  <c r="A7" i="2"/>
  <c r="L7" i="2" s="1"/>
  <c r="A8" i="2"/>
  <c r="L8" i="2" s="1"/>
  <c r="A9" i="2"/>
  <c r="L9" i="2" s="1"/>
  <c r="A10" i="2"/>
  <c r="L10" i="2" s="1"/>
  <c r="A11" i="2"/>
  <c r="L11" i="2" s="1"/>
  <c r="A12" i="2"/>
  <c r="L12" i="2" s="1"/>
  <c r="A13" i="2"/>
  <c r="L13" i="2" s="1"/>
  <c r="A14" i="2"/>
  <c r="L14" i="2" s="1"/>
  <c r="O67" i="2" l="1"/>
  <c r="O170" i="2"/>
  <c r="O193" i="2"/>
  <c r="O89" i="2"/>
  <c r="O71" i="2"/>
  <c r="O168" i="2"/>
  <c r="O150" i="2"/>
  <c r="O126" i="2"/>
  <c r="O151" i="2"/>
  <c r="O87" i="2"/>
  <c r="O187" i="2"/>
  <c r="O94" i="2"/>
  <c r="O169" i="2"/>
  <c r="O192" i="2"/>
  <c r="O207" i="2"/>
  <c r="O91" i="2"/>
  <c r="O194" i="2"/>
  <c r="O108" i="2"/>
  <c r="O206" i="2"/>
  <c r="O189" i="2"/>
  <c r="O105" i="2"/>
  <c r="O65" i="2"/>
  <c r="O186" i="2"/>
  <c r="O153" i="2"/>
  <c r="O145" i="2"/>
  <c r="L57" i="2"/>
  <c r="L56" i="2"/>
  <c r="O69" i="2"/>
  <c r="O149" i="2"/>
  <c r="O185" i="2"/>
  <c r="M57" i="2"/>
  <c r="M56" i="2"/>
  <c r="O147" i="2"/>
  <c r="O85" i="2"/>
  <c r="O107" i="2"/>
  <c r="O172" i="2"/>
  <c r="O128" i="2"/>
  <c r="O129" i="2"/>
  <c r="O133" i="2"/>
  <c r="O167" i="2"/>
  <c r="O125" i="2"/>
  <c r="O173" i="2"/>
  <c r="O131" i="2"/>
  <c r="O109" i="2"/>
  <c r="O165" i="2"/>
  <c r="O70" i="2"/>
  <c r="O86" i="2"/>
  <c r="O66" i="2"/>
  <c r="O191" i="2"/>
  <c r="O111" i="2"/>
  <c r="O127" i="2"/>
  <c r="O148" i="2"/>
  <c r="O171" i="2"/>
  <c r="O190" i="2"/>
  <c r="O205" i="2"/>
  <c r="O113" i="2"/>
  <c r="O73" i="2"/>
  <c r="O93" i="2"/>
  <c r="C13" i="2"/>
  <c r="K13" i="2"/>
  <c r="C12" i="2"/>
  <c r="K12" i="2"/>
  <c r="C10" i="2"/>
  <c r="K10" i="2"/>
  <c r="B8" i="2"/>
  <c r="K8" i="2"/>
  <c r="E11" i="2"/>
  <c r="K11" i="2"/>
  <c r="B7" i="2"/>
  <c r="K7" i="2"/>
  <c r="B14" i="2"/>
  <c r="K14" i="2"/>
  <c r="D6" i="2"/>
  <c r="K6" i="2"/>
  <c r="G9" i="2"/>
  <c r="K9" i="2"/>
  <c r="O29" i="2"/>
  <c r="M416" i="2"/>
  <c r="L417" i="2"/>
  <c r="M577" i="2"/>
  <c r="M436" i="2"/>
  <c r="L597" i="2"/>
  <c r="M417" i="2"/>
  <c r="L596" i="2"/>
  <c r="L416" i="2"/>
  <c r="M437" i="2"/>
  <c r="L576" i="2"/>
  <c r="L376" i="2"/>
  <c r="O591" i="2"/>
  <c r="M596" i="2" s="1"/>
  <c r="M597" i="2"/>
  <c r="M377" i="2"/>
  <c r="L377" i="2"/>
  <c r="M376" i="2"/>
  <c r="L577" i="2"/>
  <c r="M576" i="2"/>
  <c r="M557" i="2"/>
  <c r="L557" i="2"/>
  <c r="M556" i="2"/>
  <c r="L556" i="2"/>
  <c r="M537" i="2"/>
  <c r="L537" i="2"/>
  <c r="M536" i="2"/>
  <c r="L536" i="2"/>
  <c r="M517" i="2"/>
  <c r="L517" i="2"/>
  <c r="M516" i="2"/>
  <c r="L516" i="2"/>
  <c r="M497" i="2"/>
  <c r="L497" i="2"/>
  <c r="M496" i="2"/>
  <c r="L496" i="2"/>
  <c r="M477" i="2"/>
  <c r="L477" i="2"/>
  <c r="M476" i="2"/>
  <c r="L476" i="2"/>
  <c r="M457" i="2"/>
  <c r="L457" i="2"/>
  <c r="M456" i="2"/>
  <c r="L456" i="2"/>
  <c r="L436" i="2"/>
  <c r="L437" i="2"/>
  <c r="M397" i="2"/>
  <c r="L397" i="2"/>
  <c r="M396" i="2"/>
  <c r="L396" i="2"/>
  <c r="M357" i="2"/>
  <c r="L357" i="2"/>
  <c r="M356" i="2"/>
  <c r="L356" i="2"/>
  <c r="M337" i="2"/>
  <c r="L337" i="2"/>
  <c r="M336" i="2"/>
  <c r="L336" i="2"/>
  <c r="M317" i="2"/>
  <c r="L317" i="2"/>
  <c r="M316" i="2"/>
  <c r="L316" i="2"/>
  <c r="M297" i="2"/>
  <c r="L297" i="2"/>
  <c r="M296" i="2"/>
  <c r="L296" i="2"/>
  <c r="M277" i="2"/>
  <c r="L277" i="2"/>
  <c r="M276" i="2"/>
  <c r="L276" i="2"/>
  <c r="M257" i="2"/>
  <c r="L257" i="2"/>
  <c r="M256" i="2"/>
  <c r="L256" i="2"/>
  <c r="M237" i="2"/>
  <c r="L237" i="2"/>
  <c r="M236" i="2"/>
  <c r="L236" i="2"/>
  <c r="M217" i="2"/>
  <c r="L217" i="2"/>
  <c r="M216" i="2"/>
  <c r="L216" i="2"/>
  <c r="M197" i="2"/>
  <c r="L197" i="2"/>
  <c r="M196" i="2"/>
  <c r="L196" i="2"/>
  <c r="M177" i="2"/>
  <c r="L177" i="2"/>
  <c r="M176" i="2"/>
  <c r="L176" i="2"/>
  <c r="M157" i="2"/>
  <c r="L157" i="2"/>
  <c r="M156" i="2"/>
  <c r="L156" i="2"/>
  <c r="M137" i="2"/>
  <c r="L137" i="2"/>
  <c r="M136" i="2"/>
  <c r="L136" i="2"/>
  <c r="M117" i="2"/>
  <c r="L117" i="2"/>
  <c r="M116" i="2"/>
  <c r="L116" i="2"/>
  <c r="M97" i="2"/>
  <c r="L97" i="2"/>
  <c r="M96" i="2"/>
  <c r="L96" i="2"/>
  <c r="M77" i="2"/>
  <c r="L77" i="2"/>
  <c r="M76" i="2"/>
  <c r="L76" i="2"/>
  <c r="O25" i="2"/>
  <c r="L36" i="2" s="1"/>
  <c r="M37" i="2"/>
  <c r="M36" i="2"/>
  <c r="C6" i="2"/>
  <c r="H11" i="2"/>
  <c r="C11" i="2"/>
  <c r="C7" i="2"/>
  <c r="H6" i="2"/>
  <c r="M10" i="2"/>
  <c r="N10" i="2" s="1"/>
  <c r="D10" i="2"/>
  <c r="J9" i="2"/>
  <c r="M8" i="2"/>
  <c r="N8" i="2" s="1"/>
  <c r="D11" i="2"/>
  <c r="F10" i="2"/>
  <c r="M14" i="2"/>
  <c r="N14" i="2" s="1"/>
  <c r="J6" i="2"/>
  <c r="J12" i="2"/>
  <c r="M11" i="2"/>
  <c r="N11" i="2" s="1"/>
  <c r="F14" i="2"/>
  <c r="O14" i="2" s="1"/>
  <c r="C9" i="2"/>
  <c r="E14" i="2"/>
  <c r="D14" i="2"/>
  <c r="E12" i="2"/>
  <c r="F9" i="2"/>
  <c r="G14" i="2"/>
  <c r="D12" i="2"/>
  <c r="E9" i="2"/>
  <c r="H14" i="2"/>
  <c r="J14" i="2"/>
  <c r="J11" i="2"/>
  <c r="J8" i="2"/>
  <c r="G12" i="2"/>
  <c r="B12" i="2"/>
  <c r="D9" i="2"/>
  <c r="H13" i="2"/>
  <c r="M13" i="2"/>
  <c r="N13" i="2" s="1"/>
  <c r="M7" i="2"/>
  <c r="N7" i="2" s="1"/>
  <c r="C14" i="2"/>
  <c r="H10" i="2"/>
  <c r="J13" i="2"/>
  <c r="J10" i="2"/>
  <c r="J7" i="2"/>
  <c r="B11" i="2"/>
  <c r="G7" i="2"/>
  <c r="H9" i="2"/>
  <c r="M12" i="2"/>
  <c r="N12" i="2" s="1"/>
  <c r="M9" i="2"/>
  <c r="N9" i="2" s="1"/>
  <c r="M6" i="2"/>
  <c r="N6" i="2" s="1"/>
  <c r="H12" i="2"/>
  <c r="F7" i="2"/>
  <c r="O7" i="2" s="1"/>
  <c r="H8" i="2"/>
  <c r="B13" i="2"/>
  <c r="G10" i="2"/>
  <c r="E7" i="2"/>
  <c r="H7" i="2"/>
  <c r="F12" i="2"/>
  <c r="B9" i="2"/>
  <c r="D7" i="2"/>
  <c r="E10" i="2"/>
  <c r="G8" i="2"/>
  <c r="B6" i="2"/>
  <c r="E8" i="2"/>
  <c r="G11" i="2"/>
  <c r="B10" i="2"/>
  <c r="D8" i="2"/>
  <c r="F6" i="2"/>
  <c r="E6" i="2"/>
  <c r="G13" i="2"/>
  <c r="F8" i="2"/>
  <c r="O8" i="2" s="1"/>
  <c r="F13" i="2"/>
  <c r="G6" i="2"/>
  <c r="E13" i="2"/>
  <c r="D13" i="2"/>
  <c r="F11" i="2"/>
  <c r="C8" i="2"/>
  <c r="B3" i="2"/>
  <c r="B43" i="2" s="1"/>
  <c r="O12" i="2" l="1"/>
  <c r="O10" i="2"/>
  <c r="L37" i="2"/>
  <c r="L38" i="2" s="1"/>
  <c r="O13" i="2"/>
  <c r="O9" i="2"/>
  <c r="O11" i="2"/>
  <c r="L58" i="2"/>
  <c r="M58" i="2"/>
  <c r="M418" i="2"/>
  <c r="M578" i="2"/>
  <c r="L578" i="2"/>
  <c r="L498" i="2"/>
  <c r="L558" i="2"/>
  <c r="L118" i="2"/>
  <c r="L178" i="2"/>
  <c r="L298" i="2"/>
  <c r="L358" i="2"/>
  <c r="M438" i="2"/>
  <c r="L418" i="2"/>
  <c r="B403" i="2"/>
  <c r="B523" i="2"/>
  <c r="B363" i="2"/>
  <c r="B323" i="2"/>
  <c r="B583" i="2"/>
  <c r="B423" i="2"/>
  <c r="B343" i="2"/>
  <c r="B563" i="2"/>
  <c r="B543" i="2"/>
  <c r="B503" i="2"/>
  <c r="B383" i="2"/>
  <c r="B483" i="2"/>
  <c r="B443" i="2"/>
  <c r="B463" i="2"/>
  <c r="I462" i="2"/>
  <c r="I402" i="2"/>
  <c r="I522" i="2"/>
  <c r="I362" i="2"/>
  <c r="I322" i="2"/>
  <c r="I582" i="2"/>
  <c r="I422" i="2"/>
  <c r="I342" i="2"/>
  <c r="I482" i="2"/>
  <c r="I562" i="2"/>
  <c r="I542" i="2"/>
  <c r="I502" i="2"/>
  <c r="I382" i="2"/>
  <c r="I442" i="2"/>
  <c r="I523" i="2"/>
  <c r="I363" i="2"/>
  <c r="I323" i="2"/>
  <c r="I403" i="2"/>
  <c r="I583" i="2"/>
  <c r="I423" i="2"/>
  <c r="I343" i="2"/>
  <c r="I563" i="2"/>
  <c r="I543" i="2"/>
  <c r="I503" i="2"/>
  <c r="I383" i="2"/>
  <c r="I483" i="2"/>
  <c r="I443" i="2"/>
  <c r="I463" i="2"/>
  <c r="M402" i="2"/>
  <c r="M522" i="2"/>
  <c r="M362" i="2"/>
  <c r="M322" i="2"/>
  <c r="M582" i="2"/>
  <c r="M422" i="2"/>
  <c r="M342" i="2"/>
  <c r="M562" i="2"/>
  <c r="M542" i="2"/>
  <c r="M462" i="2"/>
  <c r="M502" i="2"/>
  <c r="M382" i="2"/>
  <c r="M482" i="2"/>
  <c r="M442" i="2"/>
  <c r="M583" i="2"/>
  <c r="M423" i="2"/>
  <c r="M343" i="2"/>
  <c r="M563" i="2"/>
  <c r="M543" i="2"/>
  <c r="M363" i="2"/>
  <c r="M503" i="2"/>
  <c r="M383" i="2"/>
  <c r="M483" i="2"/>
  <c r="M443" i="2"/>
  <c r="M463" i="2"/>
  <c r="M523" i="2"/>
  <c r="M323" i="2"/>
  <c r="M403" i="2"/>
  <c r="L598" i="2"/>
  <c r="M298" i="2"/>
  <c r="M358" i="2"/>
  <c r="M378" i="2"/>
  <c r="M398" i="2"/>
  <c r="M598" i="2"/>
  <c r="M178" i="2"/>
  <c r="M238" i="2"/>
  <c r="L378" i="2"/>
  <c r="M478" i="2"/>
  <c r="L338" i="2"/>
  <c r="M98" i="2"/>
  <c r="M218" i="2"/>
  <c r="M278" i="2"/>
  <c r="M558" i="2"/>
  <c r="M538" i="2"/>
  <c r="L518" i="2"/>
  <c r="M518" i="2"/>
  <c r="M498" i="2"/>
  <c r="L458" i="2"/>
  <c r="M458" i="2"/>
  <c r="L438" i="2"/>
  <c r="L398" i="2"/>
  <c r="L538" i="2"/>
  <c r="L478" i="2"/>
  <c r="M338" i="2"/>
  <c r="L258" i="2"/>
  <c r="M118" i="2"/>
  <c r="M78" i="2"/>
  <c r="M138" i="2"/>
  <c r="M198" i="2"/>
  <c r="M258" i="2"/>
  <c r="M318" i="2"/>
  <c r="M303" i="2"/>
  <c r="M223" i="2"/>
  <c r="M283" i="2"/>
  <c r="M243" i="2"/>
  <c r="M103" i="2"/>
  <c r="M183" i="2"/>
  <c r="M83" i="2"/>
  <c r="M203" i="2"/>
  <c r="M143" i="2"/>
  <c r="M163" i="2"/>
  <c r="M123" i="2"/>
  <c r="M263" i="2"/>
  <c r="M63" i="2"/>
  <c r="M23" i="2"/>
  <c r="D3" i="2"/>
  <c r="D43" i="2" s="1"/>
  <c r="B283" i="2"/>
  <c r="B263" i="2"/>
  <c r="B203" i="2"/>
  <c r="B223" i="2"/>
  <c r="B63" i="2"/>
  <c r="B103" i="2"/>
  <c r="B23" i="2"/>
  <c r="B143" i="2"/>
  <c r="B183" i="2"/>
  <c r="B303" i="2"/>
  <c r="B83" i="2"/>
  <c r="B123" i="2"/>
  <c r="B163" i="2"/>
  <c r="B243" i="2"/>
  <c r="I242" i="2"/>
  <c r="I302" i="2"/>
  <c r="I282" i="2"/>
  <c r="I22" i="2"/>
  <c r="I102" i="2"/>
  <c r="I222" i="2"/>
  <c r="I62" i="2"/>
  <c r="I142" i="2"/>
  <c r="I122" i="2"/>
  <c r="I182" i="2"/>
  <c r="I162" i="2"/>
  <c r="I202" i="2"/>
  <c r="I82" i="2"/>
  <c r="I262" i="2"/>
  <c r="L78" i="2"/>
  <c r="L138" i="2"/>
  <c r="L198" i="2"/>
  <c r="M302" i="2"/>
  <c r="M282" i="2"/>
  <c r="M222" i="2"/>
  <c r="M62" i="2"/>
  <c r="M142" i="2"/>
  <c r="M102" i="2"/>
  <c r="M22" i="2"/>
  <c r="M182" i="2"/>
  <c r="M82" i="2"/>
  <c r="M242" i="2"/>
  <c r="M202" i="2"/>
  <c r="M262" i="2"/>
  <c r="M162" i="2"/>
  <c r="M122" i="2"/>
  <c r="L158" i="2"/>
  <c r="L218" i="2"/>
  <c r="L278" i="2"/>
  <c r="I263" i="2"/>
  <c r="I243" i="2"/>
  <c r="I143" i="2"/>
  <c r="I103" i="2"/>
  <c r="I23" i="2"/>
  <c r="I83" i="2"/>
  <c r="I183" i="2"/>
  <c r="I303" i="2"/>
  <c r="I203" i="2"/>
  <c r="I163" i="2"/>
  <c r="I123" i="2"/>
  <c r="I283" i="2"/>
  <c r="I223" i="2"/>
  <c r="I63" i="2"/>
  <c r="L318" i="2"/>
  <c r="L238" i="2"/>
  <c r="M158" i="2"/>
  <c r="L98" i="2"/>
  <c r="M38" i="2"/>
  <c r="O6" i="2"/>
  <c r="L59" i="2" l="1"/>
  <c r="L419" i="2"/>
  <c r="L499" i="2"/>
  <c r="L359" i="2"/>
  <c r="L579" i="2"/>
  <c r="L179" i="2"/>
  <c r="L299" i="2"/>
  <c r="L119" i="2"/>
  <c r="L559" i="2"/>
  <c r="L399" i="2"/>
  <c r="L379" i="2"/>
  <c r="L439" i="2"/>
  <c r="L459" i="2"/>
  <c r="L599" i="2"/>
  <c r="D403" i="2"/>
  <c r="D523" i="2"/>
  <c r="D363" i="2"/>
  <c r="D323" i="2"/>
  <c r="D583" i="2"/>
  <c r="D423" i="2"/>
  <c r="D343" i="2"/>
  <c r="D563" i="2"/>
  <c r="D543" i="2"/>
  <c r="D503" i="2"/>
  <c r="D383" i="2"/>
  <c r="D483" i="2"/>
  <c r="D443" i="2"/>
  <c r="D463" i="2"/>
  <c r="L479" i="2"/>
  <c r="L239" i="2"/>
  <c r="L139" i="2"/>
  <c r="L199" i="2"/>
  <c r="L279" i="2"/>
  <c r="L219" i="2"/>
  <c r="L99" i="2"/>
  <c r="L339" i="2"/>
  <c r="L539" i="2"/>
  <c r="L519" i="2"/>
  <c r="L319" i="2"/>
  <c r="L259" i="2"/>
  <c r="L159" i="2"/>
  <c r="L79" i="2"/>
  <c r="D303" i="2"/>
  <c r="D263" i="2"/>
  <c r="D143" i="2"/>
  <c r="D103" i="2"/>
  <c r="D223" i="2"/>
  <c r="D23" i="2"/>
  <c r="D183" i="2"/>
  <c r="D63" i="2"/>
  <c r="D83" i="2"/>
  <c r="D203" i="2"/>
  <c r="D163" i="2"/>
  <c r="D123" i="2"/>
  <c r="D283" i="2"/>
  <c r="D243" i="2"/>
  <c r="L39" i="2"/>
  <c r="A5" i="2" l="1"/>
  <c r="L5" i="2" s="1"/>
  <c r="E5" i="2" l="1"/>
  <c r="K5" i="2"/>
  <c r="H5" i="2"/>
  <c r="C5" i="2"/>
  <c r="J5" i="2"/>
  <c r="G5" i="2"/>
  <c r="F5" i="2"/>
  <c r="D5" i="2"/>
  <c r="B5" i="2"/>
  <c r="M5" i="2"/>
  <c r="N5" i="2" s="1"/>
  <c r="O5" i="2" l="1"/>
  <c r="M16" i="2"/>
  <c r="L17" i="2"/>
  <c r="L16" i="2"/>
  <c r="M17" i="2" l="1"/>
  <c r="M18" i="2" s="1"/>
  <c r="L18" i="2"/>
  <c r="L19" i="2" l="1"/>
</calcChain>
</file>

<file path=xl/sharedStrings.xml><?xml version="1.0" encoding="utf-8"?>
<sst xmlns="http://schemas.openxmlformats.org/spreadsheetml/2006/main" count="4956" uniqueCount="1404">
  <si>
    <t>健保コード</t>
    <rPh sb="0" eb="2">
      <t>ケンポ</t>
    </rPh>
    <phoneticPr fontId="3"/>
  </si>
  <si>
    <t>事業所名</t>
    <rPh sb="0" eb="1">
      <t>コト</t>
    </rPh>
    <rPh sb="1" eb="2">
      <t>ギョウ</t>
    </rPh>
    <rPh sb="2" eb="3">
      <t>ショ</t>
    </rPh>
    <rPh sb="3" eb="4">
      <t>メイ</t>
    </rPh>
    <phoneticPr fontId="3"/>
  </si>
  <si>
    <t>担当者</t>
    <rPh sb="0" eb="3">
      <t>タントウシャ</t>
    </rPh>
    <phoneticPr fontId="5"/>
  </si>
  <si>
    <t>13-</t>
    <phoneticPr fontId="3"/>
  </si>
  <si>
    <t>所在地</t>
    <rPh sb="0" eb="3">
      <t>ショザイチ</t>
    </rPh>
    <phoneticPr fontId="3"/>
  </si>
  <si>
    <t>電話番号</t>
    <rPh sb="0" eb="2">
      <t>デンワ</t>
    </rPh>
    <rPh sb="2" eb="4">
      <t>バンゴウ</t>
    </rPh>
    <phoneticPr fontId="3"/>
  </si>
  <si>
    <t>続柄</t>
    <rPh sb="0" eb="2">
      <t>ゾクガラ</t>
    </rPh>
    <phoneticPr fontId="3"/>
  </si>
  <si>
    <t>生年月日</t>
    <rPh sb="0" eb="2">
      <t>セイネン</t>
    </rPh>
    <rPh sb="2" eb="4">
      <t>ガッピ</t>
    </rPh>
    <phoneticPr fontId="3"/>
  </si>
  <si>
    <t>本人</t>
    <rPh sb="0" eb="2">
      <t>ホンニン</t>
    </rPh>
    <phoneticPr fontId="3"/>
  </si>
  <si>
    <t>家族</t>
    <rPh sb="0" eb="2">
      <t>カゾク</t>
    </rPh>
    <phoneticPr fontId="3"/>
  </si>
  <si>
    <t>子宮細胞診
1.自己採取
2.医師採取
3.希望なし</t>
    <rPh sb="0" eb="2">
      <t>シキュウ</t>
    </rPh>
    <rPh sb="2" eb="4">
      <t>サイボウ</t>
    </rPh>
    <rPh sb="4" eb="5">
      <t>ミ</t>
    </rPh>
    <rPh sb="8" eb="10">
      <t>ジコ</t>
    </rPh>
    <rPh sb="10" eb="12">
      <t>サイシュ</t>
    </rPh>
    <rPh sb="15" eb="17">
      <t>イシ</t>
    </rPh>
    <rPh sb="17" eb="19">
      <t>サイシュ</t>
    </rPh>
    <rPh sb="22" eb="24">
      <t>キボウ</t>
    </rPh>
    <phoneticPr fontId="3"/>
  </si>
  <si>
    <t>乳房診
1.超音波
2.マンモ</t>
    <rPh sb="0" eb="2">
      <t>ニュウボウ</t>
    </rPh>
    <rPh sb="2" eb="3">
      <t>ミ</t>
    </rPh>
    <phoneticPr fontId="3"/>
  </si>
  <si>
    <t>会場
コード</t>
    <rPh sb="0" eb="2">
      <t>カイジョウ</t>
    </rPh>
    <phoneticPr fontId="3"/>
  </si>
  <si>
    <t>会　場　名</t>
    <rPh sb="0" eb="1">
      <t>カイ</t>
    </rPh>
    <rPh sb="2" eb="3">
      <t>バ</t>
    </rPh>
    <rPh sb="4" eb="5">
      <t>メイ</t>
    </rPh>
    <phoneticPr fontId="3"/>
  </si>
  <si>
    <t>氏名</t>
    <rPh sb="0" eb="2">
      <t>シメイ</t>
    </rPh>
    <phoneticPr fontId="3"/>
  </si>
  <si>
    <t>住所</t>
    <rPh sb="0" eb="2">
      <t>ジュウショ</t>
    </rPh>
    <phoneticPr fontId="3"/>
  </si>
  <si>
    <t>40歳未満</t>
    <rPh sb="2" eb="3">
      <t>サイ</t>
    </rPh>
    <rPh sb="3" eb="5">
      <t>ミマン</t>
    </rPh>
    <phoneticPr fontId="3"/>
  </si>
  <si>
    <t>40歳以上</t>
    <rPh sb="2" eb="3">
      <t>サイ</t>
    </rPh>
    <rPh sb="3" eb="5">
      <t>イジョウ</t>
    </rPh>
    <phoneticPr fontId="5"/>
  </si>
  <si>
    <t>合計</t>
    <rPh sb="0" eb="2">
      <t>ゴウケイ</t>
    </rPh>
    <phoneticPr fontId="5"/>
  </si>
  <si>
    <t>事業所名</t>
    <rPh sb="0" eb="3">
      <t>ジギョウショ</t>
    </rPh>
    <rPh sb="3" eb="4">
      <t>メイ</t>
    </rPh>
    <phoneticPr fontId="1"/>
  </si>
  <si>
    <t>担当者名</t>
    <rPh sb="0" eb="3">
      <t>タントウシャ</t>
    </rPh>
    <rPh sb="3" eb="4">
      <t>メイ</t>
    </rPh>
    <phoneticPr fontId="1"/>
  </si>
  <si>
    <t>電話番号</t>
    <rPh sb="0" eb="2">
      <t>デンワ</t>
    </rPh>
    <rPh sb="2" eb="4">
      <t>バンゴウ</t>
    </rPh>
    <phoneticPr fontId="1"/>
  </si>
  <si>
    <t>コード</t>
  </si>
  <si>
    <t>会場名称</t>
  </si>
  <si>
    <t>所在地</t>
  </si>
  <si>
    <t>自己採取</t>
  </si>
  <si>
    <t>医師採取</t>
  </si>
  <si>
    <t>超音波</t>
    <rPh sb="0" eb="3">
      <t>チョウオンパ</t>
    </rPh>
    <phoneticPr fontId="3"/>
  </si>
  <si>
    <t>－</t>
  </si>
  <si>
    <t>○</t>
  </si>
  <si>
    <t>エヌ・ケイ・クリニック</t>
  </si>
  <si>
    <t>足立区舎人地域学習センター</t>
  </si>
  <si>
    <t>足立区舎人１－３－２６</t>
  </si>
  <si>
    <t>足立区総合スポーツセンター</t>
  </si>
  <si>
    <t>足立区東保木間２－２７－１</t>
  </si>
  <si>
    <t>下赤塚地域センター</t>
  </si>
  <si>
    <t>板橋区赤塚６－３８－１</t>
  </si>
  <si>
    <t>板橋区立グリーンホール</t>
  </si>
  <si>
    <t>板橋区栄町３６－１</t>
  </si>
  <si>
    <t>板橋区立高島平区民館</t>
  </si>
  <si>
    <t>板橋区高島平３－１２－２８</t>
  </si>
  <si>
    <t>小松川さくらホール</t>
  </si>
  <si>
    <t>江戸川区小松川３－６－３</t>
  </si>
  <si>
    <t>葛西区民館</t>
  </si>
  <si>
    <t>江戸川区中葛西３－１０－１</t>
  </si>
  <si>
    <t>江戸川区西葛西４－２－２０</t>
  </si>
  <si>
    <t>江戸川区東部区民館</t>
  </si>
  <si>
    <t>江戸川区東瑞江１－１７－１</t>
  </si>
  <si>
    <t>タワーホール船堀</t>
  </si>
  <si>
    <t>江戸川区船堀４－１－１</t>
  </si>
  <si>
    <t>池上会館</t>
  </si>
  <si>
    <t>大田区池上１－３２－８</t>
  </si>
  <si>
    <t>牧田総合病院　人間ドック健診センター</t>
  </si>
  <si>
    <t>大田区田園調布本町７－１</t>
  </si>
  <si>
    <t>大田区西蒲田８－２０－１１</t>
  </si>
  <si>
    <t>テクノプラザかつしか</t>
  </si>
  <si>
    <t>葛飾区青戸７－２－１</t>
  </si>
  <si>
    <t>葛飾健診センター</t>
  </si>
  <si>
    <t>葛飾区立石２－３６－９</t>
  </si>
  <si>
    <t>北区赤羽会館</t>
  </si>
  <si>
    <t>北区赤羽南１－１３－１</t>
  </si>
  <si>
    <t>北とぴあ</t>
  </si>
  <si>
    <t>北区王子１－１１－１</t>
  </si>
  <si>
    <t>健診会東京メディカルクリニック</t>
  </si>
  <si>
    <t>北区滝野川６－１４－９</t>
  </si>
  <si>
    <t>江東区総合区民センター</t>
  </si>
  <si>
    <t>江東区大島４－５－１</t>
  </si>
  <si>
    <t>江東区文化センター</t>
  </si>
  <si>
    <t>江東区東陽４－１１－３</t>
  </si>
  <si>
    <t>東京イースト２１クリニック（東陽町）</t>
  </si>
  <si>
    <t>江東区東陽６－３－２</t>
  </si>
  <si>
    <t>同友会　深川クリニック</t>
  </si>
  <si>
    <t>江東区三好２－１５－１０</t>
  </si>
  <si>
    <t>日本予防医学協会　附属診療所　ウェルビーイング毛利</t>
  </si>
  <si>
    <t>江東区毛利１－１９－１０　江間忠錦糸町ビル５階</t>
  </si>
  <si>
    <t>東西線メディカルクリニック</t>
  </si>
  <si>
    <t>進興クリニック　アネックス</t>
  </si>
  <si>
    <t>品川区大崎１－６－１　ＴＯＣ大崎ビル１階</t>
  </si>
  <si>
    <t>目黒メディカルクリニック</t>
  </si>
  <si>
    <t>品川区北品川３－１１－２２</t>
  </si>
  <si>
    <t>エビススバルビルＥＢｉＳ３０３</t>
  </si>
  <si>
    <t>渋谷区恵比寿１－２０－８</t>
  </si>
  <si>
    <t>渋谷区千駄ケ谷１－３０－７</t>
  </si>
  <si>
    <t>フェニックスメディカルクリニック</t>
  </si>
  <si>
    <t>渋谷区千駄ヶ谷３－４１－６</t>
  </si>
  <si>
    <t>渋谷ウエストヒルズクリニック</t>
  </si>
  <si>
    <t>渋谷区道玄坂１－１２－１　渋谷マークシティウエスト１１階</t>
  </si>
  <si>
    <t>渋谷コアクリニック</t>
  </si>
  <si>
    <t>渋谷区渋谷１－９－８　朝日生命宮益坂ビル１階</t>
  </si>
  <si>
    <t>クロス病院健診センター</t>
  </si>
  <si>
    <t>渋谷区幡ヶ谷２－１８－２０</t>
  </si>
  <si>
    <t>新宿健診プラザ（レディースフロア）</t>
  </si>
  <si>
    <t>新宿区歌舞伎町２－３－１８</t>
  </si>
  <si>
    <t>御苑前クリニック</t>
  </si>
  <si>
    <t>新宿区新宿３－１－１３　京王新宿追分ビル６階</t>
  </si>
  <si>
    <t>フィオーレ健診クリニック</t>
  </si>
  <si>
    <t>新宿区新宿７－２６－９　フィオーレ東京</t>
  </si>
  <si>
    <t>金内メディカルクリニック</t>
  </si>
  <si>
    <t>城西病院　健診センター</t>
  </si>
  <si>
    <t>杉並区上荻２－４２－１１</t>
  </si>
  <si>
    <t>曳舟文化センター</t>
  </si>
  <si>
    <t>墨田区京島１－３８－１１</t>
  </si>
  <si>
    <t>３Ｓメディカルクリニック</t>
  </si>
  <si>
    <t>墨田区江東橋２－１９－７富士ソフトビル１５階</t>
  </si>
  <si>
    <t>すみだ産業会館</t>
  </si>
  <si>
    <t>墨田区江東橋３－９－１０　錦糸町丸井９階</t>
  </si>
  <si>
    <t>成城ホール</t>
  </si>
  <si>
    <t>世田谷区成城６－２－１</t>
  </si>
  <si>
    <t>シグマクリニック</t>
  </si>
  <si>
    <t>オリエンタル上野健診センター</t>
  </si>
  <si>
    <t>鶯谷健診センター</t>
  </si>
  <si>
    <t>台東区根岸２－１９－１９</t>
  </si>
  <si>
    <t>浅草公会堂</t>
  </si>
  <si>
    <t>台東区浅草１－３８－６</t>
  </si>
  <si>
    <t>台東区浅草橋１－３０－９　ヒューリック浅草橋江戸通４階</t>
  </si>
  <si>
    <t>銀座フェニックスプラザ</t>
  </si>
  <si>
    <t>中央区銀座３－９－１１　紙パルプ会館３階</t>
  </si>
  <si>
    <t>健診プラザ日本橋</t>
  </si>
  <si>
    <t>秋葉原メディカルクリニック</t>
  </si>
  <si>
    <t>千代田区外神田１－１６－９　朝風二号館ビル６階</t>
  </si>
  <si>
    <t>結核予防会　総合健診推進センター</t>
  </si>
  <si>
    <t>オリエンタルクリニック</t>
  </si>
  <si>
    <t>豊島区西池袋１－２９－５　山の手ビル３階</t>
  </si>
  <si>
    <t>サンシャインシティ文化会館</t>
  </si>
  <si>
    <t>アーバンハイツクリニック</t>
  </si>
  <si>
    <t>豊島区巣鴨１－１６－２　アーバンハイツ巣鴨Ｂ棟</t>
  </si>
  <si>
    <t>なかのＺＥＲＯ</t>
  </si>
  <si>
    <t>中野区中野２－９－７</t>
  </si>
  <si>
    <t>中野共立病院附属健診センター</t>
  </si>
  <si>
    <t>中野区中野５－４５－４</t>
  </si>
  <si>
    <t>練馬区立石神井公園区民交流センター</t>
  </si>
  <si>
    <t>練馬区石神井町２－１４－１</t>
  </si>
  <si>
    <t>関区民センター</t>
  </si>
  <si>
    <t>練馬区関町北１－７－２</t>
  </si>
  <si>
    <t>練馬区高松５－８</t>
  </si>
  <si>
    <t>練馬産業会館</t>
  </si>
  <si>
    <t>練馬区豊玉上２－２３－１０</t>
  </si>
  <si>
    <t>富坂診療所</t>
  </si>
  <si>
    <t>文京区本郷１－３３－９</t>
  </si>
  <si>
    <t>同友会　品川クリニック</t>
  </si>
  <si>
    <t>港区港南２－１６－３　品川グランドセントラルタワー１階</t>
  </si>
  <si>
    <t>鈴木胃腸消化器クリニック健診センター</t>
  </si>
  <si>
    <t>港区芝５－２７－１</t>
  </si>
  <si>
    <t>パークサイドクリニック</t>
  </si>
  <si>
    <t>港区芝公園２－６－８　日本女子会館ビル２階</t>
  </si>
  <si>
    <t>港区虎ノ門４－３－１　城山トラストタワー３階</t>
  </si>
  <si>
    <t>進興会セラヴィ新橋クリニック</t>
  </si>
  <si>
    <t>古川橋病院健診センター</t>
  </si>
  <si>
    <t>港区南麻布２－１０－２１</t>
  </si>
  <si>
    <t>中目黒ＧＴプラザホール</t>
  </si>
  <si>
    <t>目黒区上目黒２－１－３</t>
  </si>
  <si>
    <t>あきる台病院</t>
  </si>
  <si>
    <t>あきる野市秋川６－５－１</t>
  </si>
  <si>
    <t>稲城市立ｉプラザ</t>
  </si>
  <si>
    <t>稲城市若葉台２－５－２</t>
  </si>
  <si>
    <t>国分寺市立いずみホール</t>
  </si>
  <si>
    <t>国分寺市泉町３－３６－１２</t>
  </si>
  <si>
    <t>立川商工会議所</t>
  </si>
  <si>
    <t>立川市曙町２－３８－５　立川ビジネスセンタービル１２階</t>
  </si>
  <si>
    <t>多摩健康管理センター</t>
  </si>
  <si>
    <t>立川市錦町３－７－１０</t>
  </si>
  <si>
    <t>調布市グリーンホール</t>
  </si>
  <si>
    <t>調布市小島町２－４７－１</t>
  </si>
  <si>
    <t>八王子市南大沢文化会館</t>
  </si>
  <si>
    <t>八王子市南大沢２－２７</t>
  </si>
  <si>
    <t>成美教育文化会館</t>
  </si>
  <si>
    <t>東久留米市東本町８－１４</t>
  </si>
  <si>
    <t>東大和市民会館ハミングホール</t>
  </si>
  <si>
    <t>東大和市向原６－１</t>
  </si>
  <si>
    <t>むさし府中商工会議所</t>
  </si>
  <si>
    <t>府中市緑町３－５－２</t>
  </si>
  <si>
    <t>ぽっぽ町田</t>
  </si>
  <si>
    <t>町田市原町田４－１０－２０</t>
  </si>
  <si>
    <t>三鷹市公会堂　さんさん館</t>
  </si>
  <si>
    <t>三鷹市野崎１－１－１</t>
  </si>
  <si>
    <t>むさし野クリニック</t>
  </si>
  <si>
    <t>武蔵野市吉祥寺本町１－１０－３　古城会館７階</t>
  </si>
  <si>
    <t>武蔵村山市民会館</t>
  </si>
  <si>
    <t>武蔵村山市本町１－１７－１</t>
  </si>
  <si>
    <t>彩の国　すこやかプラザ</t>
  </si>
  <si>
    <t>さいたま市浦和区針ケ谷４－２－６５</t>
  </si>
  <si>
    <t>さいたま市宇宙劇場</t>
  </si>
  <si>
    <t>さいたま市大宮区錦町６８２－２　ＪＡＣＫ大宮５階</t>
  </si>
  <si>
    <t>双愛クリニック</t>
  </si>
  <si>
    <t>さいたま市大宮区堀の内町２－１７３</t>
  </si>
  <si>
    <t>さいたま市プラザノース</t>
  </si>
  <si>
    <t>さいたま市北区宮原町１－８５２－１</t>
  </si>
  <si>
    <t>さいたま市宮原コミュニティセンター</t>
  </si>
  <si>
    <t>さいたま市北区吉野町２－１９５－１</t>
  </si>
  <si>
    <t>さいたま市プラザウエスト</t>
  </si>
  <si>
    <t>さいたま市桜区道場４－３－１</t>
  </si>
  <si>
    <t>さいたま市西部文化センター</t>
  </si>
  <si>
    <t>さいたま市西区三橋６－６４２－４</t>
  </si>
  <si>
    <t>さいたま市プラザイースト</t>
  </si>
  <si>
    <t>さいたま市緑区中尾１４４０－８</t>
  </si>
  <si>
    <t>プラザホテル浦和</t>
  </si>
  <si>
    <t>さいたま市南区鹿手袋１－１－１</t>
  </si>
  <si>
    <t>埼玉建産連研修センター</t>
  </si>
  <si>
    <t>さいたま市南区鹿手袋４－１－７</t>
  </si>
  <si>
    <t>片柳コミュニティセンター</t>
  </si>
  <si>
    <t>さいたま市見沼区染谷３－１４７－１</t>
  </si>
  <si>
    <t>上尾市文化センター</t>
  </si>
  <si>
    <t>上尾市ニツ宮７５０</t>
  </si>
  <si>
    <t>イコス上尾</t>
  </si>
  <si>
    <t>上尾市大字平塚９５１－２</t>
  </si>
  <si>
    <t>朝霞市産業文化センター</t>
  </si>
  <si>
    <t>朝霞市大字浜崎６６９－１</t>
  </si>
  <si>
    <t>朝霞市民会館</t>
  </si>
  <si>
    <t>朝霞市本町１－２６－１</t>
  </si>
  <si>
    <t>入間市産業文化センター</t>
  </si>
  <si>
    <t>入間市向陽台１－１－７</t>
  </si>
  <si>
    <t>桶川市民ホール（響の森）</t>
  </si>
  <si>
    <t>桶川市若宮１－５－９</t>
  </si>
  <si>
    <t>春日部市民文化会館</t>
  </si>
  <si>
    <t>春日部市粕壁東２－８－６１</t>
  </si>
  <si>
    <t>庄和総合支所</t>
  </si>
  <si>
    <t>春日部市金崎８３９－１</t>
  </si>
  <si>
    <t>ウイング・ハット春日部</t>
  </si>
  <si>
    <t>春日部市谷原新田１５５７－１</t>
  </si>
  <si>
    <t>春日部市ふれあいキューブ</t>
  </si>
  <si>
    <t>春日部市南１－１－７</t>
  </si>
  <si>
    <t>加須市市民総合会館（市民プラザかぞ）</t>
  </si>
  <si>
    <t>加須市中央２－４－１７</t>
  </si>
  <si>
    <t>川口市南平文化会館</t>
  </si>
  <si>
    <t>川口市元郷６－１４－１</t>
  </si>
  <si>
    <t>川口パークタワークリニック</t>
  </si>
  <si>
    <t>川口市幸町１－７－１　川口パークタワー２階</t>
  </si>
  <si>
    <t>川口市芝市民ホール</t>
  </si>
  <si>
    <t>川口市大字芝６２４７</t>
  </si>
  <si>
    <t>川口緑化センター（樹里安）</t>
  </si>
  <si>
    <t>川口市大字安行領家８４４－２</t>
  </si>
  <si>
    <t>南浦和ベルヴィ武蔵野</t>
  </si>
  <si>
    <t>川口市小谷場３８</t>
  </si>
  <si>
    <t>川越西文化会館</t>
  </si>
  <si>
    <t>川越市鯨井１５５６－１</t>
  </si>
  <si>
    <t>川越南文化会館（ジョイフル）</t>
  </si>
  <si>
    <t>川越市大字今福１２９５－２</t>
  </si>
  <si>
    <t>ラ・ボア・ラクテ</t>
  </si>
  <si>
    <t>川越市脇田本町２２－５</t>
  </si>
  <si>
    <t>北本市文化センター</t>
  </si>
  <si>
    <t>北本市本町１－２－１</t>
  </si>
  <si>
    <t>行田市産業文化会館</t>
  </si>
  <si>
    <t>行田市本丸２－２０</t>
  </si>
  <si>
    <t>鷲宮東コミュニティセンター</t>
  </si>
  <si>
    <t>久喜市桜田３－１０－２</t>
  </si>
  <si>
    <t>久喜市栗橋文化会館イリス</t>
  </si>
  <si>
    <t>久喜市伊坂１５５７</t>
  </si>
  <si>
    <t>熊谷文化創造館</t>
  </si>
  <si>
    <t>熊谷市拾六間１１１－１</t>
  </si>
  <si>
    <t>熊谷市立文化センター文化会館</t>
  </si>
  <si>
    <t>熊谷市桜木町２－３３－２</t>
  </si>
  <si>
    <t>籠原病院</t>
  </si>
  <si>
    <t>熊谷市美土里町３ー１３６</t>
  </si>
  <si>
    <t>鴻巣市文化センター</t>
  </si>
  <si>
    <t>鴻巣市中央２９－１</t>
  </si>
  <si>
    <t>越谷コミュニティセンター</t>
  </si>
  <si>
    <t>越谷市南越谷１－２８７６－１</t>
  </si>
  <si>
    <t>越谷市北部市民会館</t>
  </si>
  <si>
    <t>越谷市恩間１８１－１</t>
  </si>
  <si>
    <t>セミナーガーデン</t>
  </si>
  <si>
    <t>越谷市東町２－６５－２</t>
  </si>
  <si>
    <t>坂戸市文化会館</t>
  </si>
  <si>
    <t>坂戸市元町１７－１</t>
  </si>
  <si>
    <t>ホテルグリーンコア</t>
  </si>
  <si>
    <t>幸手市中３－１７－２４</t>
  </si>
  <si>
    <t>狭山市市民会館</t>
  </si>
  <si>
    <t>狭山市入間川２－３３－１</t>
  </si>
  <si>
    <t>白岡市コミュニティセンター</t>
  </si>
  <si>
    <t>白岡市白岡８５７－６</t>
  </si>
  <si>
    <t>草加市勤労福祉会館</t>
  </si>
  <si>
    <t>草加市旭町６－１３－２０</t>
  </si>
  <si>
    <t>草加市立瀬崎コミュニティセンター</t>
  </si>
  <si>
    <t>草加市瀬崎町６－６－２２</t>
  </si>
  <si>
    <t>草加市文化会館</t>
  </si>
  <si>
    <t>草加市松江１－１－５</t>
  </si>
  <si>
    <t>鶴ヶ島市大字五味ケ谷２０２</t>
  </si>
  <si>
    <t>ラーク所沢</t>
  </si>
  <si>
    <t>所沢市花園２－２４００－４</t>
  </si>
  <si>
    <t>戸田市文化会館</t>
  </si>
  <si>
    <t>戸田市上戸田４－８－１</t>
  </si>
  <si>
    <t>新座市民会館</t>
  </si>
  <si>
    <t>新座市野火止１－１－２</t>
  </si>
  <si>
    <t>蓮田市コミュニティセンター</t>
  </si>
  <si>
    <t>蓮田市大字貝塚１０１５</t>
  </si>
  <si>
    <t>羽生市民プラザ</t>
  </si>
  <si>
    <t>羽生市中央３－７－５</t>
  </si>
  <si>
    <t>飯能市市民会館</t>
  </si>
  <si>
    <t>飯能市飯能２２６－２</t>
  </si>
  <si>
    <t>マロウドイン飯能</t>
  </si>
  <si>
    <t>飯能市双柳１０５－８</t>
  </si>
  <si>
    <t>紫雲閣</t>
  </si>
  <si>
    <t>東松山市箭弓町２－５－１４</t>
  </si>
  <si>
    <t>富士見市民文化会館（キラリ☆ふじみ）</t>
  </si>
  <si>
    <t>富士見市大字鶴馬１８０３－１</t>
  </si>
  <si>
    <t>ふじみ野市立産業文化センター</t>
  </si>
  <si>
    <t>ふじみ野市うれし野２－１０－４８</t>
  </si>
  <si>
    <t>三郷市鷹野文化センター</t>
  </si>
  <si>
    <t>三郷市鷹野４－７０</t>
  </si>
  <si>
    <t>八潮市民文化会館</t>
  </si>
  <si>
    <t>八潮市中央１－１０－１</t>
  </si>
  <si>
    <t>吉川市中央公民館</t>
  </si>
  <si>
    <t>吉川市大字保５７７</t>
  </si>
  <si>
    <t>市民交流センターおあしす</t>
  </si>
  <si>
    <t>吉川市きよみ野１－１</t>
  </si>
  <si>
    <t>和光市民文化センター</t>
  </si>
  <si>
    <t>和光市広沢１－５</t>
  </si>
  <si>
    <t>コピスみよし</t>
  </si>
  <si>
    <t>入間郡三芳町大字藤久保１１００－１</t>
  </si>
  <si>
    <t>埼玉県県民活動総合センター</t>
  </si>
  <si>
    <t>北足立郡伊奈町内宿台６－２６</t>
  </si>
  <si>
    <t>松伏町中央公民館エローラ</t>
  </si>
  <si>
    <t>北葛飾郡松伏町ゆめみ野東３－１４－６</t>
  </si>
  <si>
    <t>千葉市中央区千葉寺町１２０８－２</t>
  </si>
  <si>
    <t>京成ホテルミラマーレ　京成千葉中央駅前</t>
  </si>
  <si>
    <t>千葉市中央区本千葉町１５－１</t>
  </si>
  <si>
    <t>千葉市民会館</t>
  </si>
  <si>
    <t>千葉市中央区要町１－１</t>
  </si>
  <si>
    <t>稲毛区長沼原勤労市民プラザ</t>
  </si>
  <si>
    <t>千葉市稲毛区長沼原町３０４－１</t>
  </si>
  <si>
    <t>東大　検見川セミナーハウス</t>
  </si>
  <si>
    <t>千葉市花見川区花園町１０３５</t>
  </si>
  <si>
    <t>ホテルグリーンタワー幕張</t>
  </si>
  <si>
    <t>千葉市美浜区ひび野２－１０－３</t>
  </si>
  <si>
    <t>千葉市美浜文化ホール</t>
  </si>
  <si>
    <t>千葉市美浜区真砂５－１５－２</t>
  </si>
  <si>
    <t>千城台コミュニティセンター</t>
  </si>
  <si>
    <t>千葉市若葉区千城台西２－１－１</t>
  </si>
  <si>
    <t>千葉市おゆみ野公民館</t>
  </si>
  <si>
    <t>千葉市緑区おゆみ野中央２－７－６</t>
  </si>
  <si>
    <t>千葉県福祉ふれあいプラザ</t>
  </si>
  <si>
    <t>我孫子市本町３－１－２　けやきプラザ内</t>
  </si>
  <si>
    <t>市川市勤労福祉センター</t>
  </si>
  <si>
    <t>市川市南八幡２－２０－１</t>
  </si>
  <si>
    <t>市原マリンホテル</t>
  </si>
  <si>
    <t>市原市五井中央西２－２２－８</t>
  </si>
  <si>
    <t>市原市市民会館</t>
  </si>
  <si>
    <t>市原市惣社１－１－１</t>
  </si>
  <si>
    <t>ちはら台コミュニティセンター</t>
  </si>
  <si>
    <t>市原市ちはら台南６－１－３</t>
  </si>
  <si>
    <t>ホテルマークワンＣＮＴ（千葉ニュータウン）</t>
  </si>
  <si>
    <t>印西市中央南１－１０</t>
  </si>
  <si>
    <t>浦安商工会議所</t>
  </si>
  <si>
    <t>浦安市猫実１－１９－３６</t>
  </si>
  <si>
    <t>マイステイズ新浦安</t>
  </si>
  <si>
    <t>浦安市明海２－１－４</t>
  </si>
  <si>
    <t>さわやかちば県民プラザ（柏市）</t>
  </si>
  <si>
    <t>柏市柏の葉４－３－１（県立柏の葉公園隣）</t>
  </si>
  <si>
    <t>柏市東上町７－１８</t>
  </si>
  <si>
    <t>新鎌ヶ谷駅前Ｆタワー</t>
  </si>
  <si>
    <t>鎌ヶ谷市新鎌ヶ谷２－８－１７</t>
  </si>
  <si>
    <t>佐倉市志津コミュニティセンター</t>
  </si>
  <si>
    <t>佐倉市井野７９４－１</t>
  </si>
  <si>
    <t>佐倉市商工会議所</t>
  </si>
  <si>
    <t>佐倉市表町３－３－１０</t>
  </si>
  <si>
    <t>袖ヶ浦市商工会館</t>
  </si>
  <si>
    <t>袖ヶ浦市福王台３－１－３</t>
  </si>
  <si>
    <t>東金市中央公民館</t>
  </si>
  <si>
    <t>東金市東岩崎１－２０</t>
  </si>
  <si>
    <t>流山市南流山センター</t>
  </si>
  <si>
    <t>流山市南流山３－３－１</t>
  </si>
  <si>
    <t>流山市生涯学習センター</t>
  </si>
  <si>
    <t>流山市中１１０</t>
  </si>
  <si>
    <t>成田国際文化会館</t>
  </si>
  <si>
    <t>成田市土屋３０３</t>
  </si>
  <si>
    <t>さわやかワークのだ</t>
  </si>
  <si>
    <t>野田市中根３２３－３</t>
  </si>
  <si>
    <t>船橋市三咲公民館</t>
  </si>
  <si>
    <t>船橋市三咲３－５－１０</t>
  </si>
  <si>
    <t>共立習志野台病院</t>
  </si>
  <si>
    <t>船橋市習志野台４－１３－１６</t>
  </si>
  <si>
    <t>船橋アリーナ</t>
  </si>
  <si>
    <t>船橋市習志野台７－５－１</t>
  </si>
  <si>
    <t>船橋市民文化ホール</t>
  </si>
  <si>
    <t>船橋市本町２－２－５</t>
  </si>
  <si>
    <t>松戸市常盤平市民センター</t>
  </si>
  <si>
    <t>松戸市常盤平３－３０</t>
  </si>
  <si>
    <t>松戸市馬橋市民センター</t>
  </si>
  <si>
    <t>松戸市西馬橋蔵元町１７７</t>
  </si>
  <si>
    <t>松戸市六実市民センター</t>
  </si>
  <si>
    <t>松戸市六高台３－７１</t>
  </si>
  <si>
    <t>松戸市森のホール２１</t>
  </si>
  <si>
    <t>松戸市千駄堀６４６－４</t>
  </si>
  <si>
    <t>松戸商工会館　別館</t>
  </si>
  <si>
    <t>松戸市松戸２０６０</t>
  </si>
  <si>
    <t>八千代市勝田台文化センター</t>
  </si>
  <si>
    <t>八千代市勝田台２－５－１</t>
  </si>
  <si>
    <t>八千代市市民会館</t>
  </si>
  <si>
    <t>四街道市文化センター</t>
  </si>
  <si>
    <t>四街道市大日３９６</t>
  </si>
  <si>
    <t>青葉公会堂</t>
  </si>
  <si>
    <t>横浜市青葉区市ヶ尾町３１－４</t>
  </si>
  <si>
    <t>ホテル青葉台フォーラム</t>
  </si>
  <si>
    <t>横浜市青葉区青葉台１－５－８</t>
  </si>
  <si>
    <t>メロンディアあざみ野</t>
  </si>
  <si>
    <t>横浜市青葉区新石川１－１－９</t>
  </si>
  <si>
    <t>横浜市白根地区センター</t>
  </si>
  <si>
    <t>横浜市旭区白根４－６－１</t>
  </si>
  <si>
    <t>テアトルフォンテ</t>
  </si>
  <si>
    <t>神奈川県総合薬事保健センター</t>
  </si>
  <si>
    <t>横浜市磯子区西町１４－１１</t>
  </si>
  <si>
    <t>金沢産業振興センター</t>
  </si>
  <si>
    <t>横浜市金沢区福浦１－５－２</t>
  </si>
  <si>
    <t>新横浜グレイスホテル</t>
  </si>
  <si>
    <t>横浜市港北区新横浜３－６－１５</t>
  </si>
  <si>
    <t>かながわ平和祈念館</t>
  </si>
  <si>
    <t>横浜市港南区大久保１－８－１０</t>
  </si>
  <si>
    <t>地球市民かながわプラザ</t>
  </si>
  <si>
    <t>横浜市栄区小菅ヶ谷１－２－１</t>
  </si>
  <si>
    <t>瀬谷公会堂</t>
  </si>
  <si>
    <t>横浜市瀬谷区二ツ橋町１９０</t>
  </si>
  <si>
    <t>戸塚法人会館</t>
  </si>
  <si>
    <t>横浜市戸塚区上倉田町４４９－２</t>
  </si>
  <si>
    <t>ナビオス横浜</t>
  </si>
  <si>
    <t>横浜市中区新港２－１－１</t>
  </si>
  <si>
    <t>ホテルプラム</t>
  </si>
  <si>
    <t>横浜市西区北幸２－９－１</t>
  </si>
  <si>
    <t>横浜市西区平沼２－８－２５</t>
  </si>
  <si>
    <t>神奈川県労働衛生福祉協会</t>
  </si>
  <si>
    <t>横浜市保土ヶ谷区天王町２－４４－９</t>
  </si>
  <si>
    <t>みどりアートパーク（緑区民文化センター）</t>
  </si>
  <si>
    <t>横浜市緑区長津田２－１－３</t>
  </si>
  <si>
    <t>綾瀬市オーエンス文化会館</t>
  </si>
  <si>
    <t>綾瀬市深谷３８３８</t>
  </si>
  <si>
    <t>厚木アーバンホテル</t>
  </si>
  <si>
    <t>厚木市中町３－１４－１４</t>
  </si>
  <si>
    <t>ヘルスケアクリニック厚木</t>
  </si>
  <si>
    <t>海老名商工会議所</t>
  </si>
  <si>
    <t>海老名市上郷４８５－２</t>
  </si>
  <si>
    <t>小田原アリーナ</t>
  </si>
  <si>
    <t>小田原市中曽根２６３</t>
  </si>
  <si>
    <t>バンケットホール七里ケ浜（鎌倉プリンスホテル）</t>
  </si>
  <si>
    <t>鎌倉市七里ケ浜東１－２－１８</t>
  </si>
  <si>
    <t>ホテルモリノ新百合丘</t>
  </si>
  <si>
    <t>川崎市麻生区上麻生１－１－１　新百合丘オーパ内</t>
  </si>
  <si>
    <t>川崎市産業振興会館</t>
  </si>
  <si>
    <t>川崎市幸区堀川町６６－２０</t>
  </si>
  <si>
    <t>幸市民館</t>
  </si>
  <si>
    <t>川崎市幸区戸手本町１－１１－２</t>
  </si>
  <si>
    <t>京浜保健衛生協会</t>
  </si>
  <si>
    <t>ホテルＡＲＵ　ＫＳＰ</t>
  </si>
  <si>
    <t>川崎市男女共同参画センター</t>
  </si>
  <si>
    <t>川崎市高津区溝口２－２０－１</t>
  </si>
  <si>
    <t>川崎市民プラザ</t>
  </si>
  <si>
    <t>川崎市高津区新作１－１９－１</t>
  </si>
  <si>
    <t>川崎市多摩市民館</t>
  </si>
  <si>
    <t>川崎市多摩区登戸１７７５－１</t>
  </si>
  <si>
    <t>宮前市民館</t>
  </si>
  <si>
    <t>川崎市宮前区宮前平２－２０－４</t>
  </si>
  <si>
    <t>相模原教育会館</t>
  </si>
  <si>
    <t>相模原市中央区富士見６－６－１３</t>
  </si>
  <si>
    <t>相模原ギオンアリーナ</t>
  </si>
  <si>
    <t>相模原市南区麻溝台２２８４－１</t>
  </si>
  <si>
    <t>サン・エールさがみはら</t>
  </si>
  <si>
    <t>相模原市緑区西橋本５－４－２０</t>
  </si>
  <si>
    <t>秦野商工会議所</t>
  </si>
  <si>
    <t>秦野市平沢２５５０－１</t>
  </si>
  <si>
    <t>平塚商工会議所</t>
  </si>
  <si>
    <t>平塚市松風町２－１０</t>
  </si>
  <si>
    <t>神奈川県労働衛生福祉協会　大和健診事業部</t>
  </si>
  <si>
    <t>大和市大和東３－１０－１８</t>
  </si>
  <si>
    <t>横須賀市文化会館</t>
  </si>
  <si>
    <t>横須賀市深田台５０</t>
  </si>
  <si>
    <t>横須賀商工会議所</t>
  </si>
  <si>
    <t>横須賀市平成町２－１４－４</t>
  </si>
  <si>
    <t>湘南健康管理センター</t>
  </si>
  <si>
    <t>横須賀市追浜東町３－５３－１２</t>
  </si>
  <si>
    <t>寒川町民センター</t>
  </si>
  <si>
    <t>高座郡寒川町宮山１６５</t>
  </si>
  <si>
    <t>大磯プリンスホテル</t>
  </si>
  <si>
    <t>中郡大磯町国府本郷５４６</t>
  </si>
  <si>
    <t>水戸市千波町東久保６９７</t>
  </si>
  <si>
    <t>牛久市中央生涯学習センター</t>
  </si>
  <si>
    <t>牛久市柏田町１６０６－１</t>
  </si>
  <si>
    <t>笠間市立友部公民館</t>
  </si>
  <si>
    <t>笠間市中央３－３－６</t>
  </si>
  <si>
    <t>鹿嶋勤労文化会館</t>
  </si>
  <si>
    <t>鹿嶋市宮中３２５－１</t>
  </si>
  <si>
    <t>スペースＵ古河</t>
  </si>
  <si>
    <t>古河市長谷町３８－１８</t>
  </si>
  <si>
    <t>常総市生涯学習センター</t>
  </si>
  <si>
    <t>常総市水海道天満町４６８４</t>
  </si>
  <si>
    <t>筑西市総合福祉センター</t>
  </si>
  <si>
    <t>筑西市小林３５５</t>
  </si>
  <si>
    <t>ホテルマークワン　つくば研究学園</t>
  </si>
  <si>
    <t>つくば市研究学園５－１３－５</t>
  </si>
  <si>
    <t>つくば国際会議場</t>
  </si>
  <si>
    <t>つくば市竹園２－２０－３</t>
  </si>
  <si>
    <t>土浦市民会館</t>
  </si>
  <si>
    <t>土浦市東真鍋町２－６</t>
  </si>
  <si>
    <t>土浦市港町１－８－２６</t>
  </si>
  <si>
    <t>取手市立福祉会館</t>
  </si>
  <si>
    <t>取手市東１－１－５</t>
  </si>
  <si>
    <t>日立シビックセンター</t>
  </si>
  <si>
    <t>日立市幸町１－２１－１</t>
  </si>
  <si>
    <t>多賀市民プラザ</t>
  </si>
  <si>
    <t>日立市千石町２－４－２０</t>
  </si>
  <si>
    <t>ワークプラザ勝田</t>
  </si>
  <si>
    <t>ひたちなか市東石川１２７９</t>
  </si>
  <si>
    <t>龍ヶ崎市馴馬町２６１２</t>
  </si>
  <si>
    <t>宇都宮記念病院　総合健診センター</t>
  </si>
  <si>
    <t>宇都宮市大通り１－３－１６</t>
  </si>
  <si>
    <t>那須中央病院</t>
  </si>
  <si>
    <t>大田原市下石上１４５３</t>
  </si>
  <si>
    <t>太田市勤労会館</t>
  </si>
  <si>
    <t>太田市浜町６６－４９</t>
  </si>
  <si>
    <t>ホテル・ベラヴィータ</t>
  </si>
  <si>
    <t>新潟県労働衛生医学協会</t>
  </si>
  <si>
    <t>新潟市中央区川岸町１－３９－５</t>
  </si>
  <si>
    <t>新潟県保健衛生センター　成人病検診センター</t>
  </si>
  <si>
    <t>新潟市中央区川岸町２－１１－１１</t>
  </si>
  <si>
    <t>新潟市中央区新光町１１－１</t>
  </si>
  <si>
    <t>新津成人病検診センター</t>
  </si>
  <si>
    <t>新潟市秋葉区程島２００９</t>
  </si>
  <si>
    <t>小出検診センター</t>
  </si>
  <si>
    <t>魚沼市小出島１２４０－１３</t>
  </si>
  <si>
    <t>佐渡検診センター</t>
  </si>
  <si>
    <t>佐渡市真野５３６</t>
  </si>
  <si>
    <t>十日町検診センター</t>
  </si>
  <si>
    <t>十日町市春日１１３</t>
  </si>
  <si>
    <t>長岡健康管理センター</t>
  </si>
  <si>
    <t>長岡市千秋２－２２９－１</t>
  </si>
  <si>
    <t>ＪＡ長野県ビル</t>
  </si>
  <si>
    <t>長野市大字南長野北石堂町１１７７－３</t>
  </si>
  <si>
    <t>上田創造館</t>
  </si>
  <si>
    <t>上田市上田原１６４０</t>
  </si>
  <si>
    <t>岡谷市幸町８－１</t>
  </si>
  <si>
    <t>船員保険北海道健康管理センター</t>
  </si>
  <si>
    <t>札幌市中央区北二条西１－１　マルイト札幌ビル５階</t>
  </si>
  <si>
    <t>札幌商工診療所</t>
  </si>
  <si>
    <t>札幌市中央区南一条西５－１５－２</t>
  </si>
  <si>
    <t>札幌市北区北七条西４－１－２　ＫＤＸ札幌ビル９階</t>
  </si>
  <si>
    <t>アイドーム</t>
  </si>
  <si>
    <t>一関市東台５０－４６</t>
  </si>
  <si>
    <t>盛岡市タカヤアリーナ</t>
  </si>
  <si>
    <t>盛岡市本宮５－４－１</t>
  </si>
  <si>
    <t>進興会　せんだい総合健診クリニック</t>
  </si>
  <si>
    <t>仙台市青葉区一番町１－９－１　仙台トラストタワー４階</t>
  </si>
  <si>
    <t>一番町健診クリニック</t>
  </si>
  <si>
    <t>仙台市青葉区一番町４－９－１８　ＴＩＣビル４階</t>
  </si>
  <si>
    <t>岩沼市勤労者活動センター</t>
  </si>
  <si>
    <t>岩沼市三色吉字松１５０－１</t>
  </si>
  <si>
    <t>秋田テルサ</t>
  </si>
  <si>
    <t>秋田市御所野地蔵田３－１－１</t>
  </si>
  <si>
    <t>全日本労働福祉協会　東北支部　山形健診センター</t>
  </si>
  <si>
    <t>山形市西崎４９－６</t>
  </si>
  <si>
    <t>山形健康管理センター</t>
  </si>
  <si>
    <t>山形市桧町４－８－３０</t>
  </si>
  <si>
    <t>福島県労働保健センター</t>
  </si>
  <si>
    <t>福島市沖高字北貴船１－２</t>
  </si>
  <si>
    <t>東日本診療所</t>
  </si>
  <si>
    <t>福島市成川字台２８－１</t>
  </si>
  <si>
    <t>いわき健診プラザ</t>
  </si>
  <si>
    <t>いわき市好間工業団地２７－７</t>
  </si>
  <si>
    <t>友愛健康医学センター</t>
  </si>
  <si>
    <t>富山市婦中町中名１５５４－１７</t>
  </si>
  <si>
    <t>北陸予防医学協会　高岡総合健診センター</t>
  </si>
  <si>
    <t>高岡市金屋本町１－３</t>
  </si>
  <si>
    <t>石川県予防医学協会</t>
  </si>
  <si>
    <t>金沢市神野町東１１５</t>
  </si>
  <si>
    <t>金沢勤労者プラザ</t>
  </si>
  <si>
    <t>金沢市北安江３－２－２０</t>
  </si>
  <si>
    <t>福井県予防医学協会</t>
  </si>
  <si>
    <t>福井市和田２－１００６</t>
  </si>
  <si>
    <t>ぎふ綜合健診センター</t>
  </si>
  <si>
    <t>岐阜市日置江４－４７</t>
  </si>
  <si>
    <t>ソフトピアジャパンセンター</t>
  </si>
  <si>
    <t>大垣市加賀野４－１－７</t>
  </si>
  <si>
    <t>ワークピア磐田</t>
  </si>
  <si>
    <t>磐田市見付２９８９－３</t>
  </si>
  <si>
    <t>掛川グランドホテル</t>
  </si>
  <si>
    <t>掛川市亀の甲１－３－１</t>
  </si>
  <si>
    <t>御殿場市民交流センター　ふじざくら</t>
  </si>
  <si>
    <t>御殿場市萩原９８８－１</t>
  </si>
  <si>
    <t>共立蒲原総合病院　健康診断センター</t>
  </si>
  <si>
    <t>富士市中之郷２５００－１</t>
  </si>
  <si>
    <t>富士市柳島１８９－８</t>
  </si>
  <si>
    <t>西焼津健診センター</t>
  </si>
  <si>
    <t>焼津市三ケ名３３０－４</t>
  </si>
  <si>
    <t>池田病院健康管理センター</t>
  </si>
  <si>
    <t>駿東郡長泉町本宿４１１－５</t>
  </si>
  <si>
    <t>オリエンタル労働衛生協会</t>
  </si>
  <si>
    <t>名古屋市千種区今池１－８－４</t>
  </si>
  <si>
    <t>東山内科・東山健康管理センター</t>
  </si>
  <si>
    <t>名古屋市千種区東山通り５－１０３</t>
  </si>
  <si>
    <t>名古屋セントラルクリニック</t>
  </si>
  <si>
    <t>名古屋市南区千竈通７－１６－１</t>
  </si>
  <si>
    <t>エルズメディケア名古屋</t>
  </si>
  <si>
    <t>名古屋市中区栄２－１－１　日土地名古屋ビル３階</t>
  </si>
  <si>
    <t>日本予防医学協会　附属診療所　ウェルビーイング栄</t>
  </si>
  <si>
    <t>国際セントラルクリニック</t>
  </si>
  <si>
    <t>名古屋市中村区那古野１－４７－１　国際センタービル１０階</t>
  </si>
  <si>
    <t>一宮市開明字平１</t>
  </si>
  <si>
    <t>小牧勤労センター</t>
  </si>
  <si>
    <t>小牧市上末２２３３－２</t>
  </si>
  <si>
    <t>アイプラザ半田</t>
  </si>
  <si>
    <t>半田市東洋町１－８</t>
  </si>
  <si>
    <t>豊田健康管理クリニック</t>
  </si>
  <si>
    <t>豊田市竜神町新生１５１－２</t>
  </si>
  <si>
    <t>中野胃腸病院　健診センターなかの</t>
  </si>
  <si>
    <t>豊田市駒新町金山１－１２</t>
  </si>
  <si>
    <t>ライフポートとよはし</t>
  </si>
  <si>
    <t>豊橋市神野ふ頭町３－２２</t>
  </si>
  <si>
    <t>和合セントラルクリニック</t>
  </si>
  <si>
    <t>愛知郡東郷町大字春木字白土１－１８８４</t>
  </si>
  <si>
    <t>メッセ　ウィング・みえ</t>
  </si>
  <si>
    <t>津市北河路町１９－１</t>
  </si>
  <si>
    <t>四日市勤労者市民交流センター</t>
  </si>
  <si>
    <t>四日市市日永東１－２－２５</t>
  </si>
  <si>
    <t>大津市におの浜４－７－７</t>
  </si>
  <si>
    <t>クサツエストピアホテル</t>
  </si>
  <si>
    <t>草津市西大路町４－３２</t>
  </si>
  <si>
    <t>八日市ロイヤルホテル</t>
  </si>
  <si>
    <t>東近江市妙法寺町６９０</t>
  </si>
  <si>
    <t>ひこね市文化プラザ</t>
  </si>
  <si>
    <t>彦根市野瀬町１８７－４</t>
  </si>
  <si>
    <t>滋賀保健研究センター</t>
  </si>
  <si>
    <t>野洲市永原上町６６４</t>
  </si>
  <si>
    <t>京都工場保健会総合健診センター</t>
  </si>
  <si>
    <t>京都予防医学センター</t>
  </si>
  <si>
    <t>京都市中京区西ノ京左馬寮町２８</t>
  </si>
  <si>
    <t>パルスプラザ（京都府総合見本市会館）</t>
  </si>
  <si>
    <t>京都市伏見区竹田鳥羽殿町５</t>
  </si>
  <si>
    <t>音羽病院健診センター</t>
  </si>
  <si>
    <t>京都市山科区音羽珍事町２</t>
  </si>
  <si>
    <t>京都工場保健会宇治健診クリニック</t>
  </si>
  <si>
    <t>宇治市広野町成田１－７</t>
  </si>
  <si>
    <t>八幡市文化センター</t>
  </si>
  <si>
    <t>八幡市八幡高畑５－３</t>
  </si>
  <si>
    <t>けいはんなプラザ</t>
  </si>
  <si>
    <t>大阪府結核予防会　大阪総合健診センター</t>
  </si>
  <si>
    <t>大阪市中央区道修町４－６－５</t>
  </si>
  <si>
    <t>オリエンタル労働衛生協会　大阪支部</t>
  </si>
  <si>
    <t>大阪市中央区久太郎町１－９－２６</t>
  </si>
  <si>
    <t>新長堀診療所</t>
  </si>
  <si>
    <t>大阪市中央区島之内１－１１－１８</t>
  </si>
  <si>
    <t>松下ＩＭＰビル</t>
  </si>
  <si>
    <t>大阪市中央区城見１－３－７　松下ＩＭＰビル２階</t>
  </si>
  <si>
    <t>ｍ・ｏクリニック</t>
  </si>
  <si>
    <t>大阪市中央区難波２－２－３　御堂筋グランドビル１１階</t>
  </si>
  <si>
    <t>大阪駅前第３ビル</t>
  </si>
  <si>
    <t>大阪市北区梅田１－１－３　大阪駅前第３ビル</t>
  </si>
  <si>
    <t>大阪国際交流センター</t>
  </si>
  <si>
    <t>大阪市天王寺区上本町８－２－６</t>
  </si>
  <si>
    <t>東淀川健康保険組合　東淀川ケンポ会館</t>
  </si>
  <si>
    <t>大阪市東淀川区淡路３－２－２１</t>
  </si>
  <si>
    <t>多根クリニック</t>
  </si>
  <si>
    <t>大阪健康管理センター</t>
  </si>
  <si>
    <t>大阪市港区築港１－８－２２</t>
  </si>
  <si>
    <t>ニューオーサカホテル</t>
  </si>
  <si>
    <t>大阪市淀川区西中島５－１４－１０</t>
  </si>
  <si>
    <t>池田市民文化会館</t>
  </si>
  <si>
    <t>池田市天神町１－７－１</t>
  </si>
  <si>
    <t>和泉市立人権文化センター</t>
  </si>
  <si>
    <t>和泉市伯太町６－１－２０</t>
  </si>
  <si>
    <t>泉の森ホール</t>
  </si>
  <si>
    <t>泉佐野市市場東１－２９５－１</t>
  </si>
  <si>
    <t>河内長野市立文化会館（ラブリーホール）</t>
  </si>
  <si>
    <t>河内長野市西代町１２－４６</t>
  </si>
  <si>
    <t>浪切ホール</t>
  </si>
  <si>
    <t>岸和田市港緑町１－１</t>
  </si>
  <si>
    <t>交野市立総合体育施設（いきいきランド交野）</t>
  </si>
  <si>
    <t>交野市向井田２－５－１</t>
  </si>
  <si>
    <t>吹田市江坂町４－１０－１</t>
  </si>
  <si>
    <t>サニーストンホテル</t>
  </si>
  <si>
    <t>吹田市広芝町１０－３</t>
  </si>
  <si>
    <t>大東市立市民会館</t>
  </si>
  <si>
    <t>大東市曙町４－６</t>
  </si>
  <si>
    <t>アンシェルデ・マリアージュ</t>
  </si>
  <si>
    <t>高槻市中川町１－９</t>
  </si>
  <si>
    <t>豊中市新千里東町１－５－３　千里朝日阪急ビル１４階</t>
  </si>
  <si>
    <t>富田林市民会館（レインボーホール）</t>
  </si>
  <si>
    <t>富田林市粟ケ池町２９６９－５</t>
  </si>
  <si>
    <t>羽曳野市生活文化情報センター（ＬＩＣはびきの）</t>
  </si>
  <si>
    <t>羽曳野市軽里１－１－１</t>
  </si>
  <si>
    <t>ゆめニティプラザ</t>
  </si>
  <si>
    <t>松原市上田３－６－１</t>
  </si>
  <si>
    <t>箕面市立メイプルホール</t>
  </si>
  <si>
    <t>箕面市箕面５－１１－２３</t>
  </si>
  <si>
    <t>守口文化センター（エナジーホール）</t>
  </si>
  <si>
    <t>守口市河原町８－２２</t>
  </si>
  <si>
    <t>京都工場保健会神戸健診クリニック</t>
  </si>
  <si>
    <t>神戸市中央区元町通２－８－１４　オルタンシアビル３階</t>
  </si>
  <si>
    <t>兵庫県予防医学協会　健診センター</t>
  </si>
  <si>
    <t>神戸市灘区岩屋北町１－８－１</t>
  </si>
  <si>
    <t>兵庫県健康財団　保健検診センター</t>
  </si>
  <si>
    <t>神戸市兵庫区荒田町２－１－１２</t>
  </si>
  <si>
    <t>兵庫県予防医学協会　健康ライフプラザ</t>
  </si>
  <si>
    <t>神戸市兵庫区駅南通５－１－２－３００</t>
  </si>
  <si>
    <t>明石市民会館</t>
  </si>
  <si>
    <t>明石市中崎１－３－１</t>
  </si>
  <si>
    <t>西宮商工会館</t>
  </si>
  <si>
    <t>西宮市櫨塚町２－２０</t>
  </si>
  <si>
    <t>なら１００年会館</t>
  </si>
  <si>
    <t>奈良市三条宮前町７－１</t>
  </si>
  <si>
    <t>葛城メディカルセンター</t>
  </si>
  <si>
    <t>大和高田市西町１－４５　大和高田市保健センター３階</t>
  </si>
  <si>
    <t>鳥取県保健事業団　健診センター</t>
  </si>
  <si>
    <t>鳥取市富安２－９４－４</t>
  </si>
  <si>
    <t>鳥取県保健事業団　西部健康管理センター</t>
  </si>
  <si>
    <t>米子市流通町１５８－２４</t>
  </si>
  <si>
    <t>松江商工会議所</t>
  </si>
  <si>
    <t>松江市母衣町５５－４</t>
  </si>
  <si>
    <t>淳風会健康管理センター倉敷</t>
  </si>
  <si>
    <t>大ヶ池診療所</t>
  </si>
  <si>
    <t>備前市大内５７１－１</t>
  </si>
  <si>
    <t>広島県集団検診協会</t>
  </si>
  <si>
    <t>広島市中区大手町１－５－１７</t>
  </si>
  <si>
    <t>広島県立広島産業会館</t>
  </si>
  <si>
    <t>広島市南区比治山本町１２－１８</t>
  </si>
  <si>
    <t>クレイトンベイホテル</t>
  </si>
  <si>
    <t>呉市築地町３－３</t>
  </si>
  <si>
    <t>福山ニューキャッスルホテル</t>
  </si>
  <si>
    <t>福山市三之丸町８－１６</t>
  </si>
  <si>
    <t>海峡メッセ下関</t>
  </si>
  <si>
    <t>下関市豊前田町３－３－１</t>
  </si>
  <si>
    <t>山口市民会館</t>
  </si>
  <si>
    <t>山口市中央２－５－１</t>
  </si>
  <si>
    <t>ノートルダム宇部</t>
  </si>
  <si>
    <t>宇部市神原町２－７－１</t>
  </si>
  <si>
    <t>周南市文化会館</t>
  </si>
  <si>
    <t>周南市徳山５８５４－４１</t>
  </si>
  <si>
    <t>徳島県ＪＡ会館</t>
  </si>
  <si>
    <t>徳島市北佐古一番町５－１２</t>
  </si>
  <si>
    <t>松山市総合コミュニティセンター</t>
  </si>
  <si>
    <t>松山市湊町７－５</t>
  </si>
  <si>
    <t>松山市道後町２－５－１</t>
  </si>
  <si>
    <t>テクスポート今治</t>
  </si>
  <si>
    <t>今治市東門町５－１４－３</t>
  </si>
  <si>
    <t>高知市高須砂地１５５</t>
  </si>
  <si>
    <t>日本予防医学協会　附属診療所　ウェルビーイング博多</t>
  </si>
  <si>
    <t>福岡市博多区博多駅前３－１９－５　博多石川ビル２階</t>
  </si>
  <si>
    <t>西鉄グランドホテル</t>
  </si>
  <si>
    <t>福岡市中央区大名２－６－６０</t>
  </si>
  <si>
    <t>聖マリア福岡健診センター</t>
  </si>
  <si>
    <t>福岡市中央区天神４－１－３２</t>
  </si>
  <si>
    <t>ＫＫＲホテル博多</t>
  </si>
  <si>
    <t>福岡市中央区薬院４－２１－１</t>
  </si>
  <si>
    <t>福岡労働衛生研究所</t>
  </si>
  <si>
    <t>福岡市南区那の川１－１１－２７</t>
  </si>
  <si>
    <t>福岡リーセントホテル</t>
  </si>
  <si>
    <t>福岡市東区箱崎２－５２－１</t>
  </si>
  <si>
    <t>船員保険　福岡健康管理センター</t>
  </si>
  <si>
    <t>福岡市東区原田３－４－１０</t>
  </si>
  <si>
    <t>福岡健康管理センター　西部健診会場</t>
  </si>
  <si>
    <t>福岡市西区姪浜５－１４２５－１</t>
  </si>
  <si>
    <t>北九州健診診療所</t>
  </si>
  <si>
    <t>北九州市小倉北区室町３－１－２</t>
  </si>
  <si>
    <t>ウェルとばた</t>
  </si>
  <si>
    <t>北九州市戸畑区汐井町１－６</t>
  </si>
  <si>
    <t>九州健康総合センター</t>
  </si>
  <si>
    <t>北九州市八幡東区平野１－１１－１</t>
  </si>
  <si>
    <t>のがみプレジデントホテル</t>
  </si>
  <si>
    <t>飯塚市新立岩１２－３７　市役所横</t>
  </si>
  <si>
    <t>糸島健康福祉センター「あごら」</t>
  </si>
  <si>
    <t>糸島市潤１－２２－１</t>
  </si>
  <si>
    <t>伊都文化会館</t>
  </si>
  <si>
    <t>糸島市前原東２－２－７</t>
  </si>
  <si>
    <t>サンワークゆくはし</t>
  </si>
  <si>
    <t>大野城まどかぴあ</t>
  </si>
  <si>
    <t>大野城市曙町２－３－１</t>
  </si>
  <si>
    <t>大牟田文化会館</t>
  </si>
  <si>
    <t>大牟田市不知火町２－１０－２</t>
  </si>
  <si>
    <t>サンコスモ古賀</t>
  </si>
  <si>
    <t>古賀市庄２０５</t>
  </si>
  <si>
    <t>筑紫野市文化会館</t>
  </si>
  <si>
    <t>筑紫野市上古賀１－５－１</t>
  </si>
  <si>
    <t>なかまハーモニーホール</t>
  </si>
  <si>
    <t>宗像ユリックス</t>
  </si>
  <si>
    <t>宗像市久原４００</t>
  </si>
  <si>
    <t>サンレイクかすや</t>
  </si>
  <si>
    <t>糟屋郡粕屋町駕与丁１－６－１</t>
  </si>
  <si>
    <t>シーオーレ新宮</t>
  </si>
  <si>
    <t>サンメッセ鳥栖</t>
  </si>
  <si>
    <t>鳥栖市本鳥栖町１８１９</t>
  </si>
  <si>
    <t>長崎ブリックホール</t>
  </si>
  <si>
    <t>長崎市茂里町２－３８</t>
  </si>
  <si>
    <t>アルカスＳＡＳＥＢＯ</t>
  </si>
  <si>
    <t>佐世保市三浦町２－３</t>
  </si>
  <si>
    <t>青磁野リハビリテーション病院</t>
  </si>
  <si>
    <t>熊本市西区島崎２－２２－１５</t>
  </si>
  <si>
    <t>熊本県総合保健センター</t>
  </si>
  <si>
    <t>熊本市東区東町４－１１－１</t>
  </si>
  <si>
    <t>グランメッセ熊本</t>
  </si>
  <si>
    <t>上益城郡益城町福富１０１０</t>
  </si>
  <si>
    <t>大分労働衛生管理センター</t>
  </si>
  <si>
    <t>大分市高城南町１１－７</t>
  </si>
  <si>
    <t>コンパルホール</t>
  </si>
  <si>
    <t>ニューウェルシティ宮崎</t>
  </si>
  <si>
    <t>宮崎市宮崎駅東１－２－８</t>
  </si>
  <si>
    <t>ホテルタイセイアネックス</t>
  </si>
  <si>
    <t>鹿児島市中央町４－３２</t>
  </si>
  <si>
    <t>ヘルスサポートセンター鹿児島</t>
  </si>
  <si>
    <t>鹿児島市東開町４－９６</t>
  </si>
  <si>
    <t>連絡先</t>
    <rPh sb="0" eb="2">
      <t>レンラク</t>
    </rPh>
    <rPh sb="2" eb="3">
      <t>サキ</t>
    </rPh>
    <phoneticPr fontId="1"/>
  </si>
  <si>
    <t>事業所記号</t>
    <rPh sb="0" eb="3">
      <t>ジギョウショ</t>
    </rPh>
    <rPh sb="3" eb="5">
      <t>キゴウ</t>
    </rPh>
    <phoneticPr fontId="1"/>
  </si>
  <si>
    <t>住所</t>
    <rPh sb="0" eb="2">
      <t>ジュウショ</t>
    </rPh>
    <phoneticPr fontId="1"/>
  </si>
  <si>
    <t>郵便番号</t>
    <rPh sb="0" eb="2">
      <t>ユウビン</t>
    </rPh>
    <rPh sb="2" eb="4">
      <t>バンゴウ</t>
    </rPh>
    <phoneticPr fontId="1"/>
  </si>
  <si>
    <t>医療機関</t>
    <rPh sb="0" eb="2">
      <t>イリョウ</t>
    </rPh>
    <rPh sb="2" eb="4">
      <t>キカン</t>
    </rPh>
    <phoneticPr fontId="1"/>
  </si>
  <si>
    <t>所在地</t>
    <rPh sb="0" eb="3">
      <t>ショザイチ</t>
    </rPh>
    <phoneticPr fontId="1"/>
  </si>
  <si>
    <t>郵便番号</t>
    <rPh sb="0" eb="2">
      <t>ユウビン</t>
    </rPh>
    <rPh sb="2" eb="4">
      <t>バンゴウ</t>
    </rPh>
    <phoneticPr fontId="1"/>
  </si>
  <si>
    <t>フリガナ</t>
    <phoneticPr fontId="1"/>
  </si>
  <si>
    <t>記号</t>
    <rPh sb="0" eb="2">
      <t>キゴウ</t>
    </rPh>
    <phoneticPr fontId="3"/>
  </si>
  <si>
    <t>番号</t>
    <rPh sb="0" eb="2">
      <t>バンゴウ</t>
    </rPh>
    <phoneticPr fontId="1"/>
  </si>
  <si>
    <t>子宮細胞診
自己採取不可の
医療機関があります</t>
    <rPh sb="0" eb="2">
      <t>シキュウ</t>
    </rPh>
    <rPh sb="2" eb="5">
      <t>サイボウシン</t>
    </rPh>
    <rPh sb="7" eb="9">
      <t>ジコ</t>
    </rPh>
    <rPh sb="9" eb="11">
      <t>サイシュ</t>
    </rPh>
    <rPh sb="11" eb="13">
      <t>フカ</t>
    </rPh>
    <rPh sb="15" eb="17">
      <t>イリョウ</t>
    </rPh>
    <rPh sb="17" eb="19">
      <t>キカン</t>
    </rPh>
    <phoneticPr fontId="1"/>
  </si>
  <si>
    <t>の部分に入力してください。（コピー＆ペーストも可）</t>
    <rPh sb="1" eb="3">
      <t>ブブン</t>
    </rPh>
    <rPh sb="4" eb="6">
      <t>ニュウリョク</t>
    </rPh>
    <rPh sb="23" eb="24">
      <t>カ</t>
    </rPh>
    <phoneticPr fontId="1"/>
  </si>
  <si>
    <t>③子宮細胞診の医師採取法は、会場によって健診当日に検査できない場合がございますので実施会場一覧表でご確認ください。</t>
    <rPh sb="1" eb="3">
      <t>シキュウ</t>
    </rPh>
    <rPh sb="3" eb="6">
      <t>サイボウシン</t>
    </rPh>
    <rPh sb="7" eb="9">
      <t>イシ</t>
    </rPh>
    <rPh sb="9" eb="11">
      <t>サイシュ</t>
    </rPh>
    <rPh sb="11" eb="12">
      <t>ホウ</t>
    </rPh>
    <rPh sb="14" eb="16">
      <t>カイジョウ</t>
    </rPh>
    <rPh sb="20" eb="22">
      <t>ケンシン</t>
    </rPh>
    <rPh sb="22" eb="24">
      <t>トウジツ</t>
    </rPh>
    <rPh sb="25" eb="27">
      <t>ケンサ</t>
    </rPh>
    <rPh sb="31" eb="33">
      <t>バアイ</t>
    </rPh>
    <rPh sb="41" eb="43">
      <t>ジッシ</t>
    </rPh>
    <rPh sb="43" eb="45">
      <t>カイジョウ</t>
    </rPh>
    <rPh sb="45" eb="47">
      <t>イチラン</t>
    </rPh>
    <rPh sb="47" eb="48">
      <t>ヒョウ</t>
    </rPh>
    <rPh sb="50" eb="52">
      <t>カクニン</t>
    </rPh>
    <phoneticPr fontId="1"/>
  </si>
  <si>
    <t>②子宮細胞診・乳房診の実施方法は、会場一覧表をご参照ください。</t>
    <phoneticPr fontId="1"/>
  </si>
  <si>
    <t>①住所欄に事業所の住所を記入する場合は、事業所名も記入してください。</t>
    <rPh sb="1" eb="3">
      <t>ジュウショ</t>
    </rPh>
    <rPh sb="3" eb="4">
      <t>ラン</t>
    </rPh>
    <rPh sb="5" eb="8">
      <t>ジギョウショ</t>
    </rPh>
    <rPh sb="9" eb="11">
      <t>ジュウショ</t>
    </rPh>
    <rPh sb="12" eb="14">
      <t>キニュウ</t>
    </rPh>
    <rPh sb="16" eb="18">
      <t>バアイ</t>
    </rPh>
    <rPh sb="20" eb="23">
      <t>ジギョウショ</t>
    </rPh>
    <rPh sb="23" eb="24">
      <t>メイ</t>
    </rPh>
    <rPh sb="25" eb="27">
      <t>キニュウ</t>
    </rPh>
    <phoneticPr fontId="1"/>
  </si>
  <si>
    <t>④乳房診検査を希望しない場合には、「1.超音波」を選択し、当日会場にて希望しない旨をお申し出ください。</t>
    <phoneticPr fontId="1"/>
  </si>
  <si>
    <t>注意事項</t>
    <rPh sb="0" eb="2">
      <t>チュウイ</t>
    </rPh>
    <rPh sb="2" eb="4">
      <t>ジコウ</t>
    </rPh>
    <phoneticPr fontId="1"/>
  </si>
  <si>
    <t>※案内文書は、健診日が確定しだい担当医療機関より順次受診者あてに送付されます。なお、担当医療機関によって発送時期が異なりますのでご了承ください。</t>
    <rPh sb="1" eb="3">
      <t>アンナイ</t>
    </rPh>
    <rPh sb="3" eb="5">
      <t>ブンショ</t>
    </rPh>
    <rPh sb="7" eb="9">
      <t>ケンシン</t>
    </rPh>
    <rPh sb="9" eb="10">
      <t>ビ</t>
    </rPh>
    <rPh sb="11" eb="13">
      <t>カクテイ</t>
    </rPh>
    <rPh sb="16" eb="18">
      <t>タントウ</t>
    </rPh>
    <rPh sb="18" eb="20">
      <t>イリョウ</t>
    </rPh>
    <rPh sb="20" eb="22">
      <t>キカン</t>
    </rPh>
    <rPh sb="24" eb="26">
      <t>ジュンジ</t>
    </rPh>
    <rPh sb="26" eb="28">
      <t>ジュシン</t>
    </rPh>
    <rPh sb="28" eb="29">
      <t>モノ</t>
    </rPh>
    <rPh sb="32" eb="34">
      <t>ソウフ</t>
    </rPh>
    <rPh sb="42" eb="44">
      <t>タントウ</t>
    </rPh>
    <rPh sb="44" eb="46">
      <t>イリョウ</t>
    </rPh>
    <rPh sb="46" eb="48">
      <t>キカン</t>
    </rPh>
    <rPh sb="52" eb="54">
      <t>ハッソウ</t>
    </rPh>
    <rPh sb="54" eb="56">
      <t>ジキ</t>
    </rPh>
    <rPh sb="57" eb="58">
      <t>コト</t>
    </rPh>
    <rPh sb="65" eb="67">
      <t>リョウショウ</t>
    </rPh>
    <phoneticPr fontId="1"/>
  </si>
  <si>
    <t>乳房診
ﾏﾝﾓｸﾞﾗﾌｨｰ不可の
医療機関があります</t>
    <rPh sb="0" eb="2">
      <t>ニュウボウ</t>
    </rPh>
    <rPh sb="2" eb="3">
      <t>シン</t>
    </rPh>
    <rPh sb="13" eb="15">
      <t>フカ</t>
    </rPh>
    <rPh sb="14" eb="16">
      <t>フカ</t>
    </rPh>
    <rPh sb="18" eb="20">
      <t>イリョウ</t>
    </rPh>
    <rPh sb="20" eb="22">
      <t>キカン</t>
    </rPh>
    <phoneticPr fontId="1"/>
  </si>
  <si>
    <t>健康保険組合名</t>
    <rPh sb="0" eb="2">
      <t>ケンコウ</t>
    </rPh>
    <rPh sb="2" eb="4">
      <t>ホケン</t>
    </rPh>
    <rPh sb="4" eb="6">
      <t>クミアイ</t>
    </rPh>
    <rPh sb="6" eb="7">
      <t>メイ</t>
    </rPh>
    <phoneticPr fontId="5"/>
  </si>
  <si>
    <t>重複</t>
    <rPh sb="0" eb="2">
      <t>ジュウフク</t>
    </rPh>
    <phoneticPr fontId="1"/>
  </si>
  <si>
    <t>保険者番号</t>
    <rPh sb="0" eb="3">
      <t>ホケンシャ</t>
    </rPh>
    <rPh sb="3" eb="5">
      <t>バンゴウ</t>
    </rPh>
    <phoneticPr fontId="1"/>
  </si>
  <si>
    <t>江戸川区スポーツセンター</t>
  </si>
  <si>
    <t>鶴見公会堂</t>
  </si>
  <si>
    <t>横浜市鶴見区豊岡町２－１　西友フーガ内</t>
  </si>
  <si>
    <t>川崎市高津区上作延３－８－１４</t>
  </si>
  <si>
    <t>逗子市商工会館</t>
  </si>
  <si>
    <t>逗子市沼間１－５－１</t>
  </si>
  <si>
    <t>坂東市民音楽ホール</t>
  </si>
  <si>
    <t>プラサヴェルデ（キラメッセぬまづ）</t>
  </si>
  <si>
    <t>ナゴヤガーデンクリニック</t>
  </si>
  <si>
    <t>名古屋市西区則武新町３－１－１７　イオンモール名古屋ノリタケガーデン３階</t>
  </si>
  <si>
    <t>スイスホテル南海大阪</t>
  </si>
  <si>
    <t>大阪市中央区難波５－１－６０</t>
  </si>
  <si>
    <t>ホテルモントレ　グラスミア大阪</t>
  </si>
  <si>
    <t>大阪市浪速区湊町１－２－３</t>
  </si>
  <si>
    <t>デュクラス大阪</t>
  </si>
  <si>
    <t>大阪市淀川区野中北１－５－３４</t>
  </si>
  <si>
    <t>ホテルアゴーラリージェンシー大阪堺</t>
  </si>
  <si>
    <t>堺市堺区戎島町４－４５－１</t>
  </si>
  <si>
    <t>イオンモール堺北花田</t>
  </si>
  <si>
    <t>堺市北区東浅香山町４－１－１２</t>
  </si>
  <si>
    <t>イオンモール堺鉄砲町</t>
  </si>
  <si>
    <t>堺市堺区鉄砲町１番地</t>
  </si>
  <si>
    <t>アンジェリカ　ノートルダム</t>
  </si>
  <si>
    <t>イオンモール四條畷</t>
  </si>
  <si>
    <t>四條畷市砂４－３－２</t>
  </si>
  <si>
    <t>イオンモールりんくう泉南</t>
  </si>
  <si>
    <t>泉南市りんくう南浜３－１２</t>
  </si>
  <si>
    <t>イオン藤井寺ショッピング
センター</t>
  </si>
  <si>
    <t>藤井寺市岡２－１０－１１</t>
  </si>
  <si>
    <t>オークラホテル丸亀</t>
  </si>
  <si>
    <t>丸亀市富士見町３－３－５０</t>
  </si>
  <si>
    <t>マンモ</t>
    <phoneticPr fontId="3"/>
  </si>
  <si>
    <t>品川健康センター</t>
  </si>
  <si>
    <t>北沢タウンホール</t>
  </si>
  <si>
    <t>世田谷区北沢２－８－１８　北沢タウンホール２階</t>
  </si>
  <si>
    <t>世田谷区烏山区民センター</t>
  </si>
  <si>
    <t>世田谷区南烏山６－２－１９</t>
  </si>
  <si>
    <t>さいたま市中央区新都心２－２</t>
  </si>
  <si>
    <t>宮代進修館</t>
  </si>
  <si>
    <t>南埼玉郡宮代町笠原１－１－１</t>
  </si>
  <si>
    <t>一宮西病院メディカルサポートセンター</t>
  </si>
  <si>
    <t>足立区綾瀬３－２－８　シティプレイスアヤセ３階</t>
  </si>
  <si>
    <t>ギャラクシティ（西新井）</t>
  </si>
  <si>
    <t>足立区栗原１－３－１</t>
  </si>
  <si>
    <t>東京千住・尚視会クリニック　健診プラザ</t>
  </si>
  <si>
    <t>足立区千住３－７２　白亜ビル４階</t>
  </si>
  <si>
    <t>サンパール荒川</t>
  </si>
  <si>
    <t>荒川区荒川１－１－１</t>
  </si>
  <si>
    <t>愛世会愛誠病院</t>
  </si>
  <si>
    <t>板橋区加賀１－３－１</t>
    <rPh sb="0" eb="3">
      <t>イタバシク</t>
    </rPh>
    <rPh sb="3" eb="5">
      <t>カガ</t>
    </rPh>
    <phoneticPr fontId="2"/>
  </si>
  <si>
    <t>大田区民プラザ</t>
  </si>
  <si>
    <t>大田区下丸子３－１－３</t>
  </si>
  <si>
    <t>大田区西蒲田８－２０－１　Ｂ棟</t>
  </si>
  <si>
    <t>大田区嶺町特別出張所</t>
  </si>
  <si>
    <t>チサンホテル蒲田</t>
  </si>
  <si>
    <t>葛飾区総合スポーツセンター</t>
  </si>
  <si>
    <t>葛飾区奥戸７－１７－１</t>
  </si>
  <si>
    <t>江東区南砂７－１０－１４</t>
  </si>
  <si>
    <t>江東区門前仲町１－４－８　プラザ門前仲町９階</t>
  </si>
  <si>
    <t>品川区東五反田５－２２－３３　ＴＫ池田山ビル４階</t>
  </si>
  <si>
    <t>新宿区新宿２－１－１１　御苑スカイビル２階</t>
  </si>
  <si>
    <t>新宿追分クリニック（土曜・日曜のみのご案内）</t>
  </si>
  <si>
    <t>新宿区西新宿７－５－２５　西新宿プライムスクエア２階</t>
  </si>
  <si>
    <t>新宿桜十字クリニック</t>
  </si>
  <si>
    <t>新宿区西新宿７－１０－１　0-GUARD SHINJUKU 5階</t>
  </si>
  <si>
    <t>高井戸地域区民センター</t>
  </si>
  <si>
    <t>杉並区高井戸東３－７－５</t>
  </si>
  <si>
    <t>墨田区総合体育館</t>
  </si>
  <si>
    <t>墨田区錦糸４－１５－１　錦糸公園内</t>
  </si>
  <si>
    <t>健診プラザ両国</t>
  </si>
  <si>
    <t>墨田区両国４－２５－１２</t>
  </si>
  <si>
    <t>玉川区民会館（等々力）</t>
  </si>
  <si>
    <t>世田谷区等々力３－４－１</t>
  </si>
  <si>
    <t>世田谷区下馬５－４１－２１</t>
  </si>
  <si>
    <t>上野御徒町桜十字クリニック</t>
  </si>
  <si>
    <t>台東区上野３－２１－５　ＢＩＮＯ御徒町　５階</t>
  </si>
  <si>
    <t>医の森クリニック浅草橋　健診センター</t>
  </si>
  <si>
    <t>築地クリニック</t>
  </si>
  <si>
    <t>中央区築地６－２５－１０</t>
  </si>
  <si>
    <t>進興会　浜町公園クリニック</t>
  </si>
  <si>
    <t>中央区日本橋浜町２－４２－１０</t>
  </si>
  <si>
    <t>霞が関ビル診療所</t>
  </si>
  <si>
    <t>千代田区霞が関３－２－５　霞が関ビル３階</t>
  </si>
  <si>
    <t>千代田区神田三崎町１－３－１２</t>
  </si>
  <si>
    <t>ホテルカデンツァ東京（旧ホテルカデンツァ光が丘）</t>
  </si>
  <si>
    <t>赤坂桜十字クリニック</t>
  </si>
  <si>
    <t>港区赤坂３－２１－１３　キーストーン赤坂ビル２階</t>
  </si>
  <si>
    <t>城山ガーデン桜十字クリニック</t>
  </si>
  <si>
    <t>青梅織物工業協同組合</t>
  </si>
  <si>
    <t>青梅市西分町３－１２３</t>
  </si>
  <si>
    <t>清瀬けやきホール</t>
  </si>
  <si>
    <t>清瀬市元町１－６－６</t>
  </si>
  <si>
    <t>パルテノン多摩</t>
  </si>
  <si>
    <t>多摩市落合２－３５</t>
  </si>
  <si>
    <t>西東京市田無町３－７－２</t>
  </si>
  <si>
    <t>東京都たま未来メッセ</t>
  </si>
  <si>
    <t>八王子市明神町３－１９－２</t>
  </si>
  <si>
    <t>羽村市産業福祉センター</t>
  </si>
  <si>
    <t>羽村市緑ケ丘２－１１－１</t>
  </si>
  <si>
    <t>埼玉会館</t>
  </si>
  <si>
    <t>さいたま市浦和区高砂３－１－４</t>
  </si>
  <si>
    <t>ホテルブリランテ武蔵野</t>
  </si>
  <si>
    <t>桶川市坂田コミュニティセンター</t>
  </si>
  <si>
    <t>桶川市坂田東２－３－１</t>
  </si>
  <si>
    <t>ウェスタ川越</t>
  </si>
  <si>
    <t>川越市新宿町１－１７－１７</t>
  </si>
  <si>
    <t>三高サロン</t>
  </si>
  <si>
    <t>久喜市久喜中央４－９－８３　てられす４階・５階</t>
  </si>
  <si>
    <t>大沢地区センター（北越谷）</t>
  </si>
  <si>
    <t>越谷市東大沢１－１２－１</t>
  </si>
  <si>
    <t>鶴ヶ島市東市民センター</t>
  </si>
  <si>
    <t>くすのきホール・所沢</t>
    <rPh sb="8" eb="10">
      <t>トコロザワ</t>
    </rPh>
    <phoneticPr fontId="2"/>
  </si>
  <si>
    <t>所沢市くすのき台１－１１－２</t>
    <rPh sb="0" eb="3">
      <t>トコロザワシ</t>
    </rPh>
    <rPh sb="7" eb="8">
      <t>ダイ</t>
    </rPh>
    <phoneticPr fontId="2"/>
  </si>
  <si>
    <t>所沢市民文化センター　ミューズ</t>
  </si>
  <si>
    <t>所沢市並木１－９－１</t>
  </si>
  <si>
    <t>所沢パークホテル</t>
  </si>
  <si>
    <t>所沢市東住吉３－５</t>
  </si>
  <si>
    <t>ベルセゾン新座</t>
  </si>
  <si>
    <t>新座市東北２－２７－１４</t>
  </si>
  <si>
    <t>東松山市民文化センター</t>
  </si>
  <si>
    <t>東松山市六軒町５－２</t>
  </si>
  <si>
    <t>埼玉グランドホテル深谷</t>
  </si>
  <si>
    <t>深谷市西島町１－１－１３</t>
  </si>
  <si>
    <t>ふじみ野市立市民交流プラザ</t>
  </si>
  <si>
    <t>ふじみ野市福岡１－２－５</t>
  </si>
  <si>
    <t>本庄商工会議所</t>
  </si>
  <si>
    <t>本庄市朝日町３－１－３５</t>
  </si>
  <si>
    <t>三郷市立ピアラシティ交流センター</t>
  </si>
  <si>
    <t>三郷市泉２－３５</t>
  </si>
  <si>
    <t>蕨市民会館</t>
  </si>
  <si>
    <t>蕨市中央４－２１－２９</t>
  </si>
  <si>
    <t>千葉市ハーモニープラザ</t>
  </si>
  <si>
    <t>蘇我コミュニティセンター</t>
  </si>
  <si>
    <t>千葉市中央区今井１－１４－４３</t>
  </si>
  <si>
    <t>メイプルイン幕張</t>
  </si>
  <si>
    <t>千葉市花見川区幕張本郷１－１２－１</t>
  </si>
  <si>
    <t>千葉市土気あすみが丘プラザ</t>
  </si>
  <si>
    <t>千葉市緑区あすみが丘７－２－４</t>
  </si>
  <si>
    <t>山崎製パン企業年金基金会館</t>
  </si>
  <si>
    <t>市川市市川１－３－１４</t>
  </si>
  <si>
    <t>市川市文化会館</t>
  </si>
  <si>
    <t>市川市大和田１－１－５</t>
  </si>
  <si>
    <t>柏市民文化会館</t>
  </si>
  <si>
    <t>柏市柏下１０７</t>
  </si>
  <si>
    <t>柏商工会議所</t>
  </si>
  <si>
    <t>南柏　麗澤大学内・キャンパスプラザ</t>
  </si>
  <si>
    <t>柏市光ヶ丘２－１－１</t>
  </si>
  <si>
    <t>東部学習センター・鎌ヶ谷</t>
  </si>
  <si>
    <t>鎌ヶ谷市東道野辺４－９－５０</t>
  </si>
  <si>
    <t>木更津商工会議所</t>
  </si>
  <si>
    <t>木更津市潮浜１－１７－５９</t>
  </si>
  <si>
    <t>君津市民文化ホール</t>
  </si>
  <si>
    <t>君津市三直６２２</t>
  </si>
  <si>
    <t>柏日本閣</t>
  </si>
  <si>
    <t>流山市前ヶ崎７１７</t>
  </si>
  <si>
    <t>スターツおおたかの森ホール（流山市）</t>
  </si>
  <si>
    <t>流山市おおたかの森北１－２－１</t>
  </si>
  <si>
    <t>プラッツ習志野</t>
  </si>
  <si>
    <t>習志野市本大久保３－８－１９</t>
  </si>
  <si>
    <t>成田Ｕ－シティホテル</t>
  </si>
  <si>
    <t>成田市囲護台１－１－２</t>
  </si>
  <si>
    <t>ビジネスホテル野田</t>
  </si>
  <si>
    <t>野田市花井１－１－２</t>
  </si>
  <si>
    <t>ホテルフローラ船橋</t>
  </si>
  <si>
    <t>船橋市本町７－１１－１</t>
  </si>
  <si>
    <t>茂原市総合市民センター</t>
    <rPh sb="0" eb="3">
      <t>モバラシ</t>
    </rPh>
    <rPh sb="3" eb="5">
      <t>ソウゴウ</t>
    </rPh>
    <rPh sb="5" eb="7">
      <t>シミン</t>
    </rPh>
    <phoneticPr fontId="2"/>
  </si>
  <si>
    <t>茂原市町保１３－２０</t>
    <rPh sb="3" eb="4">
      <t>マチ</t>
    </rPh>
    <rPh sb="4" eb="5">
      <t>ホ</t>
    </rPh>
    <phoneticPr fontId="2"/>
  </si>
  <si>
    <t>八街商工会議所</t>
  </si>
  <si>
    <t>八街市八街ほ２２４</t>
  </si>
  <si>
    <t>八千代市萱田町７２８</t>
  </si>
  <si>
    <t>横浜市泉区和泉中央南５－４－１３</t>
  </si>
  <si>
    <t>かながわ県民センター</t>
  </si>
  <si>
    <t>横浜市神奈川区鶴屋町２－２４－２</t>
  </si>
  <si>
    <t>新田地区センター</t>
  </si>
  <si>
    <t>横浜市港北区新吉田町３２３６</t>
  </si>
  <si>
    <t>湘南健診クリニック　ココットさくら館</t>
  </si>
  <si>
    <t>横浜市中区桜木町１－１－７　ヒューリックみなとみらい１３階</t>
  </si>
  <si>
    <t>コンフォート横浜健診センター</t>
  </si>
  <si>
    <t>横浜リーフみなとみらい健診クリニック</t>
  </si>
  <si>
    <t>横浜市西区みなとみらい４－６－５　リーフみなとみらい１１階</t>
  </si>
  <si>
    <t>厚木市旭町１－２５－１　本厚木ミハラス３階</t>
  </si>
  <si>
    <t>レンブラントホテル海老名</t>
  </si>
  <si>
    <t>海老名市中央２－９－５０</t>
  </si>
  <si>
    <t>おだわら市民交流センターＵＭＥＣＯ</t>
  </si>
  <si>
    <t>小田原市栄町１－１－２７</t>
  </si>
  <si>
    <t>川東タウンセンターマロニエ</t>
  </si>
  <si>
    <t>小田原市中里２７３－６</t>
  </si>
  <si>
    <t>鎌倉芸術館</t>
  </si>
  <si>
    <t>鎌倉市大船６－１－２</t>
  </si>
  <si>
    <t>川崎市教育文化会館</t>
    <rPh sb="0" eb="3">
      <t>カワサキシ</t>
    </rPh>
    <rPh sb="3" eb="9">
      <t>キョウイクブンカカイカン</t>
    </rPh>
    <phoneticPr fontId="2"/>
  </si>
  <si>
    <t>川崎市川崎区富士見２－１－３</t>
  </si>
  <si>
    <t>会館とどろき</t>
  </si>
  <si>
    <t>川崎市中原区宮内４－１－２</t>
  </si>
  <si>
    <t>ホテル精養軒</t>
  </si>
  <si>
    <t>川崎市中原区小杉町３－１０</t>
  </si>
  <si>
    <t>川崎市高津区坂戸３－２－１　ホテルＫＳＰ</t>
  </si>
  <si>
    <t>座間市立市民健康センター</t>
  </si>
  <si>
    <t>座間市緑ヶ丘１－１－３</t>
  </si>
  <si>
    <t>秋葉台文化体育館</t>
  </si>
  <si>
    <t>藤沢市遠藤２０００－１</t>
  </si>
  <si>
    <t>藤沢商工会議所</t>
  </si>
  <si>
    <t>藤沢市藤沢６０７－１</t>
  </si>
  <si>
    <t>イオンモール大和</t>
  </si>
  <si>
    <t>大和市下鶴間１－２－１</t>
  </si>
  <si>
    <t>ホテルレイクビュー水戸</t>
  </si>
  <si>
    <t>水戸市宮町１－６－１</t>
  </si>
  <si>
    <t>ザ・ヒロサワシティ会館（旧茨城県立県民文化センター）</t>
  </si>
  <si>
    <t>石岡中央公民館</t>
  </si>
  <si>
    <t>石岡市柿岡５６８０－１</t>
  </si>
  <si>
    <t>ホテルフィット（旧ホテルグリーンコア土浦）</t>
  </si>
  <si>
    <t>坂東市岩井５０８２</t>
  </si>
  <si>
    <t>守谷市市民交流プラザ</t>
  </si>
  <si>
    <t>守谷市御所ケ丘５－２５－１</t>
  </si>
  <si>
    <t>ベル・ジャルダン守谷</t>
  </si>
  <si>
    <t>守谷市松並青葉４－１－１２</t>
  </si>
  <si>
    <t>龍ケ崎市文化会館</t>
  </si>
  <si>
    <t>マロニエプラザ（栃木県宇都宮産業展示館）</t>
  </si>
  <si>
    <t>宇都宮市元今泉６－１－３７</t>
  </si>
  <si>
    <t>日本健康管理協会　とちぎ健診プラザ</t>
  </si>
  <si>
    <t>小山市向原７７－３</t>
  </si>
  <si>
    <t>群馬県青少年会館</t>
  </si>
  <si>
    <t>前橋市荒牧町２－１２</t>
  </si>
  <si>
    <t>伊勢崎市中町６５５－１</t>
  </si>
  <si>
    <t>太田グランドホテル</t>
  </si>
  <si>
    <t>太田市飯田町１３７０</t>
  </si>
  <si>
    <t>Ｇメッセ群馬</t>
  </si>
  <si>
    <t>高崎市岩押町１２－２４</t>
  </si>
  <si>
    <t>館林市文化会館</t>
    <rPh sb="3" eb="7">
      <t>ブンカカイカン</t>
    </rPh>
    <phoneticPr fontId="2"/>
  </si>
  <si>
    <t>館林市城町３－１</t>
  </si>
  <si>
    <t>沼田市材木町１７８－１</t>
  </si>
  <si>
    <t>上野原市文化ホール（もみじホール）</t>
  </si>
  <si>
    <t>上野原市上野原３８３２</t>
  </si>
  <si>
    <t>甲府市高畑２－１９－２</t>
    <rPh sb="0" eb="3">
      <t>コウフシ</t>
    </rPh>
    <rPh sb="3" eb="5">
      <t>タカハタ</t>
    </rPh>
    <phoneticPr fontId="2"/>
  </si>
  <si>
    <t>都留市まちづくり交流センター</t>
  </si>
  <si>
    <t>都留市中央３－８－１</t>
  </si>
  <si>
    <t>富士五湖文化センター</t>
  </si>
  <si>
    <t>富士吉田市緑ヶ丘２－５－２３</t>
  </si>
  <si>
    <t>ホテルレジーナ河口湖</t>
  </si>
  <si>
    <t>南都留郡富士河口湖町船津５２３９－１</t>
  </si>
  <si>
    <t>新潟健診プラザ</t>
  </si>
  <si>
    <t>新潟市中央区紫竹山２－６－１０</t>
  </si>
  <si>
    <t>新潟縣健康管理協会　健康会館</t>
  </si>
  <si>
    <t>西新潟健診プラザ</t>
  </si>
  <si>
    <t>新潟市西区小新南２－１－６０</t>
  </si>
  <si>
    <t>柏崎市文化会館アルフォーレ</t>
    <rPh sb="2" eb="3">
      <t>シ</t>
    </rPh>
    <rPh sb="3" eb="5">
      <t>ブンカ</t>
    </rPh>
    <rPh sb="5" eb="7">
      <t>カイカン</t>
    </rPh>
    <phoneticPr fontId="2"/>
  </si>
  <si>
    <t>柏崎市日石町４－３２</t>
    <rPh sb="3" eb="6">
      <t>ニッセキチョウ</t>
    </rPh>
    <rPh sb="5" eb="6">
      <t>マチ</t>
    </rPh>
    <phoneticPr fontId="2"/>
  </si>
  <si>
    <t>安曇野スイス村　サンモリッツ</t>
  </si>
  <si>
    <t>安曇野市豊科南穂高３８００－１</t>
  </si>
  <si>
    <t>カノラホール岡谷</t>
  </si>
  <si>
    <t>佐久平交流センター</t>
  </si>
  <si>
    <t>佐久市佐久平駅南４－１</t>
  </si>
  <si>
    <t>キッセイ文化ホール</t>
  </si>
  <si>
    <t>松本市水汲６９－２</t>
  </si>
  <si>
    <t>日本健康倶楽部　北海道支部　さつきた健診の杜クリニック</t>
    <rPh sb="0" eb="2">
      <t>ニホン</t>
    </rPh>
    <rPh sb="2" eb="4">
      <t>ケンコウ</t>
    </rPh>
    <rPh sb="4" eb="7">
      <t>クラブ</t>
    </rPh>
    <rPh sb="8" eb="11">
      <t>ホッカイドウ</t>
    </rPh>
    <rPh sb="11" eb="13">
      <t>シブ</t>
    </rPh>
    <rPh sb="18" eb="20">
      <t>ケンシン</t>
    </rPh>
    <rPh sb="21" eb="22">
      <t>モリ</t>
    </rPh>
    <phoneticPr fontId="2"/>
  </si>
  <si>
    <t>青森市はまなす会館</t>
  </si>
  <si>
    <t>青森市問屋町１－１０－１０</t>
  </si>
  <si>
    <t>メディカルコート八戸西病院付属八戸西健診プラザ</t>
  </si>
  <si>
    <t>八戸市長苗代字中坪７４－１</t>
  </si>
  <si>
    <t>釜石・大槌地域産業育成センター</t>
  </si>
  <si>
    <t>釜石市大平田３－７５－１</t>
  </si>
  <si>
    <t>宮城県成人病予防協会附属　仙台循環器病センター</t>
  </si>
  <si>
    <t>仙台市泉区泉中央１－６－１２</t>
  </si>
  <si>
    <t>みやぎ健診プラザ</t>
  </si>
  <si>
    <t>仙台市若林区卸町１－６－９</t>
  </si>
  <si>
    <t>サンピア仙台健診クリニック</t>
    <rPh sb="4" eb="6">
      <t>センダイ</t>
    </rPh>
    <rPh sb="6" eb="8">
      <t>ケンシン</t>
    </rPh>
    <phoneticPr fontId="2"/>
  </si>
  <si>
    <t>仙台市若林区蒲町東４－２</t>
    <rPh sb="0" eb="3">
      <t>センダイシ</t>
    </rPh>
    <rPh sb="3" eb="6">
      <t>ワカバヤシク</t>
    </rPh>
    <rPh sb="6" eb="7">
      <t>カバ</t>
    </rPh>
    <rPh sb="7" eb="8">
      <t>マチ</t>
    </rPh>
    <rPh sb="8" eb="9">
      <t>ヒガシ</t>
    </rPh>
    <phoneticPr fontId="2"/>
  </si>
  <si>
    <t>石巻市水産総合振興センター</t>
  </si>
  <si>
    <t>石巻市魚町２－１２－３</t>
  </si>
  <si>
    <t>大崎市民会館</t>
  </si>
  <si>
    <t>大崎市古川北町５－５－１</t>
  </si>
  <si>
    <t>秋田県JAビル　秋田農協共済</t>
  </si>
  <si>
    <t>秋田市八橋南２－１０－１６</t>
  </si>
  <si>
    <t>サンライフ福島</t>
  </si>
  <si>
    <t>福島市北矢野目字檀ノ腰６－１６</t>
  </si>
  <si>
    <t>郡山市喜久田町卸２－１５－１</t>
  </si>
  <si>
    <t>郡山市労働福祉会館</t>
  </si>
  <si>
    <t>郡山市虎丸町７－７</t>
  </si>
  <si>
    <t>東京第一ホテル新白河</t>
  </si>
  <si>
    <t>西白河郡西郷村字道南東７</t>
  </si>
  <si>
    <t>北陸予防医学協会　とやま健診プラザ</t>
  </si>
  <si>
    <t>富山市千代田町２－１</t>
  </si>
  <si>
    <t>北陸予防医学協会　健康管理センター</t>
  </si>
  <si>
    <t>富山市西二俣２７７－３</t>
  </si>
  <si>
    <t>ききょうの丘健診プラザ</t>
  </si>
  <si>
    <t>土岐市土岐ヶ丘２－１２－１</t>
  </si>
  <si>
    <t>静岡市清水文化会館マリナート</t>
  </si>
  <si>
    <t>静岡市清水区島崎町２１４</t>
  </si>
  <si>
    <t>沼津市大手町１－１－４</t>
  </si>
  <si>
    <t>アクトシティ浜松（展示イベントホール）</t>
  </si>
  <si>
    <t>浜松市中央区中央３－１２－１</t>
    <rPh sb="3" eb="5">
      <t>チュウオウ</t>
    </rPh>
    <phoneticPr fontId="2"/>
  </si>
  <si>
    <t>ふじさんめっせ（富士市産業交流展示場）</t>
  </si>
  <si>
    <t>メディカルパーク今池</t>
  </si>
  <si>
    <t>名古屋市千種区今池１－８－８　今池ガスビル２階</t>
  </si>
  <si>
    <t>進興会　ミッドタウンクリニック名駅</t>
  </si>
  <si>
    <t>名古屋市中村区名駅１－１－１　ＪＰタワー名古屋５階</t>
  </si>
  <si>
    <t>大名古屋ビルセントラルクリニック</t>
  </si>
  <si>
    <t>名古屋市中村区名駅３－２８－１２　大名古屋ビルディング９階</t>
  </si>
  <si>
    <t>岡崎市民会館甲山会館</t>
  </si>
  <si>
    <t>岡崎市六供町出崎１５－１</t>
  </si>
  <si>
    <t>すいとぴあ江南</t>
  </si>
  <si>
    <t>江南市草井町西２００</t>
  </si>
  <si>
    <t>知多市勤労文化会館</t>
  </si>
  <si>
    <t>知多市緑町５－１</t>
  </si>
  <si>
    <t>びわ湖大津プリンスホテル</t>
  </si>
  <si>
    <t>グリーンホテル　Yｅｓ近江八幡</t>
  </si>
  <si>
    <t>近江八幡市中村町２１－６</t>
  </si>
  <si>
    <t>グランドメルキュール琵琶湖リゾート＆スパ</t>
    <rPh sb="10" eb="13">
      <t>ビワコ</t>
    </rPh>
    <phoneticPr fontId="2"/>
  </si>
  <si>
    <t>長浜市大島町３８</t>
  </si>
  <si>
    <t>京都市中京区西ノ京北壺井町６７</t>
  </si>
  <si>
    <t>イオンモール京都桂川</t>
  </si>
  <si>
    <t>京都市南区久世高田町３７６－１</t>
  </si>
  <si>
    <t>相楽郡精華町光台１－７</t>
  </si>
  <si>
    <t>淀屋橋健診プラザ</t>
  </si>
  <si>
    <t>大阪市中央区伏見町４－１－１　明治安田生命大阪御堂筋ビル４階</t>
  </si>
  <si>
    <t>MeetingSpaceAP大阪駅前</t>
  </si>
  <si>
    <t>大阪市北区梅田１－１２－１２　東京建物梅田ビル</t>
  </si>
  <si>
    <t>ＴＫＰガーデンシティ大阪梅田</t>
  </si>
  <si>
    <t>大阪市福島区福島５－４－２１</t>
  </si>
  <si>
    <t>大阪市港区弁天１－２　大阪ベイタワー　ベイタワーイースト６階</t>
  </si>
  <si>
    <t>平野区画整理記念会館</t>
  </si>
  <si>
    <t>大阪市東住吉区中野２－７－１６</t>
  </si>
  <si>
    <t>おにクルきたしんホール</t>
  </si>
  <si>
    <t>茨木市駅前３－９－４５</t>
    <rPh sb="0" eb="3">
      <t>イバラキシ</t>
    </rPh>
    <rPh sb="3" eb="5">
      <t>エキマエ</t>
    </rPh>
    <phoneticPr fontId="2"/>
  </si>
  <si>
    <t>テクスピア大阪</t>
  </si>
  <si>
    <t>泉大津市旭町２２－４５</t>
  </si>
  <si>
    <t>大阪狭山市文化会館</t>
  </si>
  <si>
    <t>大阪狭山市狭山１－８７５－１</t>
  </si>
  <si>
    <t>柏原市民文化会館リビエールホール</t>
  </si>
  <si>
    <t>柏原市安堂町１－６０</t>
  </si>
  <si>
    <t>国際障害者交流センター（ビッグ・アイ）</t>
  </si>
  <si>
    <t>堺市南区茶山台１－８－１</t>
  </si>
  <si>
    <t>堺市中区深井清水町１３５１－３</t>
  </si>
  <si>
    <t>迎賓館</t>
  </si>
  <si>
    <t>吹田市千里万博公園9－1</t>
  </si>
  <si>
    <t>大阪健康倶楽部　小谷診療所</t>
  </si>
  <si>
    <t>千里朝日阪急ビル　会議室</t>
  </si>
  <si>
    <t>寝屋川市立市民会館</t>
  </si>
  <si>
    <t>寝屋川市秦町４１－１</t>
  </si>
  <si>
    <t>大阪府結核予防会　大阪複十字病院</t>
  </si>
  <si>
    <t>寝屋川市打上高塚町３－１０</t>
  </si>
  <si>
    <t>大阪府立中央図書館ライティ・ホール</t>
  </si>
  <si>
    <t>東大阪市荒本北１－２－１</t>
  </si>
  <si>
    <t>東大阪市創造館</t>
  </si>
  <si>
    <t>東大阪市御厨南２－３－４</t>
  </si>
  <si>
    <t>枚方市総合文化芸術センター</t>
  </si>
  <si>
    <t>枚方市新町２－１－６０</t>
  </si>
  <si>
    <t>八尾市文化会館プリズムホール</t>
  </si>
  <si>
    <t>八尾市光町２－４０</t>
  </si>
  <si>
    <t>神戸市中央区三宮町２－１１－１－６０４</t>
  </si>
  <si>
    <t>東リ　いたみホール</t>
  </si>
  <si>
    <t>伊丹市宮ノ前１－１－３</t>
  </si>
  <si>
    <t>三田市天神１－３－１</t>
  </si>
  <si>
    <t>加古川市民会館</t>
  </si>
  <si>
    <t>加古川市加古川町北在家２０００</t>
  </si>
  <si>
    <t>キセラ川西プラザ</t>
  </si>
  <si>
    <t>川西市火打１－１２－１６</t>
  </si>
  <si>
    <t>たつの市青少年館</t>
  </si>
  <si>
    <t>たつの市龍野町富永</t>
  </si>
  <si>
    <t>京都工場保健会　姫路健診クリニック</t>
  </si>
  <si>
    <t>姫路市西駅前町７３　姫路ターミナルスクエア３階</t>
  </si>
  <si>
    <t>姫路みなとドーム</t>
  </si>
  <si>
    <t>姫路市飾磨区細江１２２８－２</t>
  </si>
  <si>
    <t>南コミュニティセンターせせらぎ</t>
  </si>
  <si>
    <t>生駒市小瀬町１８</t>
  </si>
  <si>
    <t>ふたかみ文化センター</t>
  </si>
  <si>
    <t>香芝市藤山１－１７－１７</t>
  </si>
  <si>
    <t>ダイワロイネットホテル和歌山</t>
  </si>
  <si>
    <t>和歌山市七番丁２６－１</t>
  </si>
  <si>
    <t>県民交流プラザ・和歌山ビッグ愛</t>
  </si>
  <si>
    <t>和歌山市手平２－１－２</t>
  </si>
  <si>
    <t>ニューウェルシティ出雲</t>
  </si>
  <si>
    <t>倉敷市連島中央３－１－１９</t>
  </si>
  <si>
    <t>メディックス広島エキキタ健診センター</t>
  </si>
  <si>
    <t>広島市東区二葉の里３－５－７　グラノード広島２階</t>
  </si>
  <si>
    <t>協同組合ベイタウン尾道</t>
  </si>
  <si>
    <t>尾道市東尾道４－４</t>
  </si>
  <si>
    <t>岩国市民文化会館</t>
  </si>
  <si>
    <t>岩国市山手町１－１５－３</t>
  </si>
  <si>
    <t>防府グランドホテル</t>
  </si>
  <si>
    <t>防府市駅南町１５－２０</t>
    <rPh sb="3" eb="4">
      <t>エキ</t>
    </rPh>
    <rPh sb="4" eb="6">
      <t>ミナミマチ</t>
    </rPh>
    <phoneticPr fontId="2"/>
  </si>
  <si>
    <t>藍住町総合文化ホール</t>
  </si>
  <si>
    <t>板野郡藍住町奥野矢上前３２－１</t>
  </si>
  <si>
    <t>高松市総合体育館</t>
  </si>
  <si>
    <t>高松市福岡町４－３６－１</t>
  </si>
  <si>
    <t>愛媛県県民文化会館</t>
  </si>
  <si>
    <t>ＣＨＲＥＳセリーズ（旧サンピアセリーズ）</t>
  </si>
  <si>
    <t>健康財団　内視鏡健診クリニック</t>
  </si>
  <si>
    <t>福岡市博多区店屋町３－２０</t>
  </si>
  <si>
    <t>ＴＫＰ博多駅前シティセンター</t>
  </si>
  <si>
    <t>福岡市博多区博多駅前３－２－１　日本生命博多駅前ビル８階</t>
  </si>
  <si>
    <t>労衛研　天神健診センター</t>
  </si>
  <si>
    <t>福岡市中央区天神２－８－３６　天神ＮＫビル２階</t>
  </si>
  <si>
    <t>ガーデンシティ健診プラザ</t>
  </si>
  <si>
    <t>福岡市中央区大名２－６－５０　福岡大名ガーデンシティ・タワー５階</t>
  </si>
  <si>
    <t>ＴＮＣ放送会館</t>
  </si>
  <si>
    <t>福岡市早良区百道浜２－３－２</t>
  </si>
  <si>
    <t>北九州国際会議場</t>
  </si>
  <si>
    <t>北九州市小倉北区浅野３－９－３０</t>
  </si>
  <si>
    <t>黒崎ひびしんホール</t>
  </si>
  <si>
    <t>北九州市八幡西区岸の浦２－１－１</t>
  </si>
  <si>
    <t>ピーポート甘木（朝倉市総合市民センター）</t>
  </si>
  <si>
    <t>朝倉市甘木１９８－１</t>
  </si>
  <si>
    <t>行橋市今井３６１３－４</t>
  </si>
  <si>
    <t>石橋文化会館</t>
  </si>
  <si>
    <t>久留米市野中町１０１５</t>
  </si>
  <si>
    <t>久留米ビジネスプラザ</t>
  </si>
  <si>
    <t>久留米市宮ノ陣４－２９－１１</t>
    <rPh sb="0" eb="4">
      <t>クルメシ</t>
    </rPh>
    <rPh sb="4" eb="5">
      <t>ミヤ</t>
    </rPh>
    <rPh sb="6" eb="7">
      <t>ジン</t>
    </rPh>
    <phoneticPr fontId="2"/>
  </si>
  <si>
    <t>中間市蓮花寺３－７－１</t>
  </si>
  <si>
    <t>糟屋郡新宮町新宮東２－５－１</t>
  </si>
  <si>
    <t>メートプラザ佐賀（佐賀勤労者総合福祉センター）</t>
  </si>
  <si>
    <t>佐賀市兵庫北３－８－４０</t>
  </si>
  <si>
    <t>くまもと森都心プラザ</t>
  </si>
  <si>
    <t>熊本市西区春日１－１４－１</t>
  </si>
  <si>
    <t>大分市府内町１－５－３８</t>
  </si>
  <si>
    <t>都城グリーンホテル</t>
  </si>
  <si>
    <t>都城市栄町２７－２－１</t>
  </si>
  <si>
    <t>国頭郡金武町字金武１０８９７</t>
  </si>
  <si>
    <t>※入力例</t>
    <rPh sb="1" eb="3">
      <t>ニュウリョク</t>
    </rPh>
    <rPh sb="3" eb="4">
      <t>レイ</t>
    </rPh>
    <phoneticPr fontId="1"/>
  </si>
  <si>
    <t>012-3456</t>
    <phoneticPr fontId="1"/>
  </si>
  <si>
    <t>03-1234-5678</t>
    <phoneticPr fontId="1"/>
  </si>
  <si>
    <t>千代田区岩本町1-23-4</t>
    <rPh sb="0" eb="4">
      <t>チヨダク</t>
    </rPh>
    <rPh sb="4" eb="6">
      <t>イワモト</t>
    </rPh>
    <rPh sb="6" eb="7">
      <t>チョウ</t>
    </rPh>
    <phoneticPr fontId="1"/>
  </si>
  <si>
    <t>社員番号：001</t>
    <rPh sb="0" eb="2">
      <t>シャイン</t>
    </rPh>
    <rPh sb="2" eb="4">
      <t>バンゴウ</t>
    </rPh>
    <phoneticPr fontId="1"/>
  </si>
  <si>
    <t>氏　名</t>
    <rPh sb="0" eb="1">
      <t>シ</t>
    </rPh>
    <rPh sb="2" eb="3">
      <t>ナ</t>
    </rPh>
    <phoneticPr fontId="1"/>
  </si>
  <si>
    <r>
      <rPr>
        <b/>
        <sz val="14"/>
        <color theme="1"/>
        <rFont val="ＭＳ Ｐゴシック"/>
        <family val="3"/>
        <charset val="128"/>
      </rPr>
      <t>ﾌﾘｶﾞﾅ</t>
    </r>
    <r>
      <rPr>
        <sz val="14"/>
        <color theme="1"/>
        <rFont val="ＭＳ Ｐゴシック"/>
        <family val="3"/>
        <charset val="128"/>
      </rPr>
      <t xml:space="preserve">
</t>
    </r>
    <r>
      <rPr>
        <sz val="8"/>
        <color theme="1"/>
        <rFont val="ＭＳ Ｐゴシック"/>
        <family val="3"/>
        <charset val="128"/>
      </rPr>
      <t>※半角 ｶﾅ</t>
    </r>
    <rPh sb="7" eb="9">
      <t>ハンカク</t>
    </rPh>
    <phoneticPr fontId="1"/>
  </si>
  <si>
    <r>
      <rPr>
        <b/>
        <sz val="12"/>
        <color theme="1"/>
        <rFont val="ＭＳ Ｐゴシック"/>
        <family val="3"/>
        <charset val="128"/>
      </rPr>
      <t>郵便番号</t>
    </r>
    <r>
      <rPr>
        <sz val="12"/>
        <color theme="1"/>
        <rFont val="ＭＳ Ｐゴシック"/>
        <family val="3"/>
        <charset val="128"/>
      </rPr>
      <t xml:space="preserve">
</t>
    </r>
    <r>
      <rPr>
        <sz val="9"/>
        <color theme="1"/>
        <rFont val="ＭＳ Ｐゴシック"/>
        <family val="3"/>
        <charset val="128"/>
      </rPr>
      <t>※要「-」</t>
    </r>
    <rPh sb="0" eb="2">
      <t>ユウビン</t>
    </rPh>
    <rPh sb="2" eb="4">
      <t>バンゴウ</t>
    </rPh>
    <rPh sb="6" eb="7">
      <t>ヨウ</t>
    </rPh>
    <phoneticPr fontId="1"/>
  </si>
  <si>
    <r>
      <rPr>
        <b/>
        <sz val="14"/>
        <color theme="1"/>
        <rFont val="ＭＳ Ｐゴシック"/>
        <family val="3"/>
        <charset val="128"/>
      </rPr>
      <t>電話番号</t>
    </r>
    <r>
      <rPr>
        <sz val="14"/>
        <color theme="1"/>
        <rFont val="ＭＳ Ｐゴシック"/>
        <family val="3"/>
        <charset val="128"/>
      </rPr>
      <t xml:space="preserve">
</t>
    </r>
    <r>
      <rPr>
        <sz val="9"/>
        <color theme="1"/>
        <rFont val="ＭＳ Ｐゴシック"/>
        <family val="3"/>
        <charset val="128"/>
      </rPr>
      <t>※要「-」</t>
    </r>
    <rPh sb="0" eb="2">
      <t>デンワ</t>
    </rPh>
    <rPh sb="2" eb="4">
      <t>バンゴウ</t>
    </rPh>
    <phoneticPr fontId="1"/>
  </si>
  <si>
    <r>
      <rPr>
        <b/>
        <sz val="9"/>
        <color theme="1"/>
        <rFont val="ＭＳ Ｐゴシック"/>
        <family val="3"/>
        <charset val="128"/>
      </rPr>
      <t>　子宮細胞診
 1 自己採取法
 2 医師採取法
 3 希望しない</t>
    </r>
    <r>
      <rPr>
        <sz val="9"/>
        <color theme="1"/>
        <rFont val="ＭＳ Ｐゴシック"/>
        <family val="3"/>
        <charset val="128"/>
      </rPr>
      <t xml:space="preserve">
※番号で入力</t>
    </r>
    <rPh sb="1" eb="3">
      <t>シキュウ</t>
    </rPh>
    <rPh sb="3" eb="6">
      <t>サイボウシン</t>
    </rPh>
    <rPh sb="10" eb="12">
      <t>ジコ</t>
    </rPh>
    <rPh sb="12" eb="14">
      <t>サイシュ</t>
    </rPh>
    <rPh sb="14" eb="15">
      <t>ホウ</t>
    </rPh>
    <rPh sb="19" eb="21">
      <t>イシ</t>
    </rPh>
    <rPh sb="21" eb="23">
      <t>サイシュ</t>
    </rPh>
    <rPh sb="23" eb="24">
      <t>ホウ</t>
    </rPh>
    <rPh sb="28" eb="30">
      <t>キボウ</t>
    </rPh>
    <phoneticPr fontId="1"/>
  </si>
  <si>
    <r>
      <rPr>
        <b/>
        <sz val="9"/>
        <color theme="1"/>
        <rFont val="ＭＳ Ｐゴシック"/>
        <family val="3"/>
        <charset val="128"/>
      </rPr>
      <t>　　乳房診
　1 超音波
　2 ﾏﾝﾓｸﾞﾗﾌｨｰ</t>
    </r>
    <r>
      <rPr>
        <sz val="9"/>
        <color theme="1"/>
        <rFont val="ＭＳ Ｐゴシック"/>
        <family val="3"/>
        <charset val="128"/>
      </rPr>
      <t xml:space="preserve">
※番号で入力</t>
    </r>
    <rPh sb="2" eb="4">
      <t>ニュウボウ</t>
    </rPh>
    <rPh sb="4" eb="5">
      <t>シン</t>
    </rPh>
    <rPh sb="9" eb="12">
      <t>チョウオンパ</t>
    </rPh>
    <phoneticPr fontId="1"/>
  </si>
  <si>
    <r>
      <rPr>
        <b/>
        <sz val="14"/>
        <color theme="1"/>
        <rFont val="ＭＳ Ｐゴシック"/>
        <family val="3"/>
        <charset val="128"/>
      </rPr>
      <t>自由欄</t>
    </r>
    <r>
      <rPr>
        <sz val="14"/>
        <color theme="1"/>
        <rFont val="ＭＳ Ｐゴシック"/>
        <family val="3"/>
        <charset val="128"/>
      </rPr>
      <t xml:space="preserve">
</t>
    </r>
    <r>
      <rPr>
        <sz val="8"/>
        <color theme="1"/>
        <rFont val="ＭＳ Ｐゴシック"/>
        <family val="3"/>
        <charset val="128"/>
      </rPr>
      <t>※オプション検査等の希望は入力しないでください</t>
    </r>
    <rPh sb="0" eb="2">
      <t>ジユウ</t>
    </rPh>
    <rPh sb="2" eb="3">
      <t>ラン</t>
    </rPh>
    <rPh sb="10" eb="12">
      <t>ケンサ</t>
    </rPh>
    <rPh sb="12" eb="13">
      <t>トウ</t>
    </rPh>
    <rPh sb="14" eb="16">
      <t>キボウ</t>
    </rPh>
    <rPh sb="17" eb="19">
      <t>ニュウリョク</t>
    </rPh>
    <phoneticPr fontId="1"/>
  </si>
  <si>
    <r>
      <rPr>
        <b/>
        <sz val="14"/>
        <color theme="1"/>
        <rFont val="ＭＳ Ｐゴシック"/>
        <family val="3"/>
        <charset val="128"/>
      </rPr>
      <t>No.</t>
    </r>
    <r>
      <rPr>
        <sz val="8"/>
        <color theme="1"/>
        <rFont val="ＭＳ Ｐゴシック"/>
        <family val="3"/>
        <charset val="128"/>
      </rPr>
      <t xml:space="preserve">
※順番は変更しないでください</t>
    </r>
    <rPh sb="5" eb="7">
      <t>ジュンバン</t>
    </rPh>
    <rPh sb="8" eb="10">
      <t>ヘンコウ</t>
    </rPh>
    <phoneticPr fontId="1"/>
  </si>
  <si>
    <r>
      <rPr>
        <b/>
        <sz val="14"/>
        <color theme="1"/>
        <rFont val="ＭＳ Ｐゴシック"/>
        <family val="3"/>
        <charset val="128"/>
      </rPr>
      <t>生年月日</t>
    </r>
    <r>
      <rPr>
        <sz val="14"/>
        <color theme="1"/>
        <rFont val="ＭＳ Ｐゴシック"/>
        <family val="3"/>
        <charset val="128"/>
      </rPr>
      <t xml:space="preserve">
</t>
    </r>
    <r>
      <rPr>
        <sz val="8"/>
        <color theme="1"/>
        <rFont val="ＭＳ Ｐゴシック"/>
        <family val="3"/>
        <charset val="128"/>
      </rPr>
      <t>※S.H 〇〇</t>
    </r>
    <r>
      <rPr>
        <b/>
        <sz val="8"/>
        <color theme="1"/>
        <rFont val="ＭＳ Ｐゴシック"/>
        <family val="3"/>
        <charset val="128"/>
      </rPr>
      <t>.</t>
    </r>
    <r>
      <rPr>
        <sz val="8"/>
        <color theme="1"/>
        <rFont val="ＭＳ Ｐゴシック"/>
        <family val="3"/>
        <charset val="128"/>
      </rPr>
      <t>△△</t>
    </r>
    <r>
      <rPr>
        <b/>
        <sz val="8"/>
        <color theme="1"/>
        <rFont val="ＭＳ Ｐゴシック"/>
        <family val="3"/>
        <charset val="128"/>
      </rPr>
      <t>.</t>
    </r>
    <r>
      <rPr>
        <sz val="8"/>
        <color theme="1"/>
        <rFont val="ＭＳ Ｐゴシック"/>
        <family val="3"/>
        <charset val="128"/>
      </rPr>
      <t>□□</t>
    </r>
    <rPh sb="0" eb="2">
      <t>セイネン</t>
    </rPh>
    <rPh sb="2" eb="4">
      <t>ガッピ</t>
    </rPh>
    <phoneticPr fontId="1"/>
  </si>
  <si>
    <t>東京　花子</t>
    <rPh sb="0" eb="2">
      <t>トウキョウ</t>
    </rPh>
    <rPh sb="3" eb="5">
      <t>ハナコ</t>
    </rPh>
    <phoneticPr fontId="1"/>
  </si>
  <si>
    <t>ﾄｳｷｮｳ ﾊﾅｺ</t>
    <phoneticPr fontId="1"/>
  </si>
  <si>
    <t>続柄
1 本人
2 家族</t>
    <rPh sb="0" eb="2">
      <t>ツヅキガラ</t>
    </rPh>
    <rPh sb="5" eb="7">
      <t>ホンニン</t>
    </rPh>
    <rPh sb="10" eb="12">
      <t>カゾク</t>
    </rPh>
    <phoneticPr fontId="1"/>
  </si>
  <si>
    <t>代々木病院</t>
  </si>
  <si>
    <t>渋谷サクラステージ桜十字クリニック</t>
    <rPh sb="0" eb="2">
      <t>シブヤ</t>
    </rPh>
    <rPh sb="9" eb="12">
      <t>サクラジュウジ</t>
    </rPh>
    <phoneticPr fontId="2"/>
  </si>
  <si>
    <t>渋谷区桜丘町３－２　渋谷サクラステージSAKURAタワー14階</t>
    <rPh sb="3" eb="6">
      <t>サクラガオカチョウ</t>
    </rPh>
    <rPh sb="10" eb="12">
      <t>シブヤ</t>
    </rPh>
    <rPh sb="30" eb="31">
      <t>カイ</t>
    </rPh>
    <phoneticPr fontId="2"/>
  </si>
  <si>
    <t>千代田区神田須田町２－７－３　VORT秋葉原７階</t>
    <rPh sb="0" eb="4">
      <t>チヨダク</t>
    </rPh>
    <rPh sb="4" eb="9">
      <t>カンダスダチョウ</t>
    </rPh>
    <rPh sb="19" eb="22">
      <t>アキハバラ</t>
    </rPh>
    <rPh sb="23" eb="24">
      <t>カイ</t>
    </rPh>
    <phoneticPr fontId="2"/>
  </si>
  <si>
    <t>豊島区東池袋３－１－４　５階</t>
  </si>
  <si>
    <t>港区新橋４－３－１　新虎安田ビル4階</t>
    <rPh sb="10" eb="11">
      <t>シン</t>
    </rPh>
    <rPh sb="11" eb="13">
      <t>トラヤス</t>
    </rPh>
    <rPh sb="13" eb="14">
      <t>タ</t>
    </rPh>
    <rPh sb="17" eb="18">
      <t>カイ</t>
    </rPh>
    <phoneticPr fontId="2"/>
  </si>
  <si>
    <t>J:COMコール田無</t>
  </si>
  <si>
    <t>船橋法典公園（グラスポ）</t>
    <rPh sb="0" eb="4">
      <t>フナバシホウテン</t>
    </rPh>
    <rPh sb="4" eb="6">
      <t>コウエン</t>
    </rPh>
    <phoneticPr fontId="2"/>
  </si>
  <si>
    <t>船橋市藤原５－９－１０</t>
    <rPh sb="0" eb="3">
      <t>フナバシシ</t>
    </rPh>
    <rPh sb="3" eb="5">
      <t>フジワラ</t>
    </rPh>
    <phoneticPr fontId="2"/>
  </si>
  <si>
    <t>伊勢原市民文化会館</t>
    <rPh sb="0" eb="3">
      <t>イセハラ</t>
    </rPh>
    <rPh sb="3" eb="5">
      <t>シミン</t>
    </rPh>
    <rPh sb="5" eb="9">
      <t>ブンカカイカン</t>
    </rPh>
    <phoneticPr fontId="2"/>
  </si>
  <si>
    <t>伊勢原市田中３４８</t>
    <rPh sb="4" eb="6">
      <t>タナカ</t>
    </rPh>
    <phoneticPr fontId="2"/>
  </si>
  <si>
    <t>茅ヶ崎市民文化会館</t>
  </si>
  <si>
    <t>茅ヶ崎市茅ケ崎１－１１－１</t>
  </si>
  <si>
    <t>取手ウェルネスプラザ</t>
    <rPh sb="0" eb="2">
      <t>トリデ</t>
    </rPh>
    <phoneticPr fontId="2"/>
  </si>
  <si>
    <t>取手市新町２－５－２５</t>
    <rPh sb="3" eb="5">
      <t>アラマチ</t>
    </rPh>
    <phoneticPr fontId="2"/>
  </si>
  <si>
    <t>ジットプラザ甲府</t>
  </si>
  <si>
    <t>新潟健診スクエア</t>
    <rPh sb="0" eb="2">
      <t>ニイガタ</t>
    </rPh>
    <rPh sb="2" eb="4">
      <t>ケンシン</t>
    </rPh>
    <phoneticPr fontId="2"/>
  </si>
  <si>
    <t>新潟市西区北場１１８５－３</t>
    <rPh sb="3" eb="5">
      <t>ニシク</t>
    </rPh>
    <rPh sb="5" eb="7">
      <t>キタバ</t>
    </rPh>
    <phoneticPr fontId="2"/>
  </si>
  <si>
    <t>上越市市民プラザ</t>
  </si>
  <si>
    <t>上越市土橋１９１４－３</t>
  </si>
  <si>
    <t>札幌フジクリニック</t>
    <rPh sb="0" eb="2">
      <t>サッポロ</t>
    </rPh>
    <phoneticPr fontId="2"/>
  </si>
  <si>
    <t>札幌市中央区北４条西５　アスティ４５ビル５階</t>
    <rPh sb="3" eb="5">
      <t>チュウオウ</t>
    </rPh>
    <rPh sb="21" eb="22">
      <t>カイ</t>
    </rPh>
    <phoneticPr fontId="2"/>
  </si>
  <si>
    <t>北上市文化交流センターさくらホール</t>
    <rPh sb="0" eb="3">
      <t>キタカミシ</t>
    </rPh>
    <rPh sb="3" eb="5">
      <t>ブンカ</t>
    </rPh>
    <rPh sb="5" eb="7">
      <t>コウリュウ</t>
    </rPh>
    <phoneticPr fontId="2"/>
  </si>
  <si>
    <t>北上市さくら通り２－１－１</t>
    <rPh sb="0" eb="3">
      <t>キタカミシ</t>
    </rPh>
    <rPh sb="6" eb="7">
      <t>トオ</t>
    </rPh>
    <phoneticPr fontId="2"/>
  </si>
  <si>
    <t>こおりやま健診プラザ</t>
  </si>
  <si>
    <t>ツインメッセ静岡</t>
    <rPh sb="6" eb="8">
      <t>シズオカ</t>
    </rPh>
    <phoneticPr fontId="2"/>
  </si>
  <si>
    <t>静岡市駿河区曲金３－１－１０</t>
    <rPh sb="3" eb="6">
      <t>スルガク</t>
    </rPh>
    <rPh sb="6" eb="7">
      <t>キョク</t>
    </rPh>
    <rPh sb="7" eb="8">
      <t>カネ</t>
    </rPh>
    <phoneticPr fontId="2"/>
  </si>
  <si>
    <t>名古屋栄セントラルクリニック</t>
    <rPh sb="0" eb="3">
      <t>ナゴヤ</t>
    </rPh>
    <rPh sb="3" eb="4">
      <t>サカエ</t>
    </rPh>
    <phoneticPr fontId="2"/>
  </si>
  <si>
    <t>名古屋市中区錦３－１６－２７　栄パークサイドプレイスB１</t>
    <rPh sb="4" eb="6">
      <t>ナカク</t>
    </rPh>
    <rPh sb="6" eb="7">
      <t>ニシキ</t>
    </rPh>
    <rPh sb="15" eb="16">
      <t>サカエ</t>
    </rPh>
    <phoneticPr fontId="2"/>
  </si>
  <si>
    <t>日本予防医学協会　ウェルビーイング大阪堂島</t>
    <rPh sb="17" eb="19">
      <t>オオサカ</t>
    </rPh>
    <rPh sb="19" eb="21">
      <t>ドウジマ</t>
    </rPh>
    <phoneticPr fontId="2"/>
  </si>
  <si>
    <t>大阪市北区堂島浜１－１－５　大阪堂島タワー３階</t>
    <rPh sb="5" eb="8">
      <t>ドウジマハマ</t>
    </rPh>
    <rPh sb="14" eb="16">
      <t>オオサカ</t>
    </rPh>
    <rPh sb="16" eb="18">
      <t>ドウジマ</t>
    </rPh>
    <rPh sb="22" eb="23">
      <t>カイ</t>
    </rPh>
    <phoneticPr fontId="2"/>
  </si>
  <si>
    <t>大阪府結核予防会　堺複十字診療所</t>
    <rPh sb="9" eb="10">
      <t>サカイ</t>
    </rPh>
    <rPh sb="10" eb="13">
      <t>フクジュウジ</t>
    </rPh>
    <rPh sb="13" eb="16">
      <t>シンリョウジョ</t>
    </rPh>
    <phoneticPr fontId="2"/>
  </si>
  <si>
    <t>堺市堺区三国ヶ丘御幸通５９　南海堺東ビル８階</t>
    <rPh sb="2" eb="4">
      <t>サカイク</t>
    </rPh>
    <rPh sb="4" eb="8">
      <t>ミクニガオカ</t>
    </rPh>
    <rPh sb="8" eb="11">
      <t>ミユキトオ</t>
    </rPh>
    <rPh sb="14" eb="16">
      <t>ナンカイ</t>
    </rPh>
    <rPh sb="16" eb="17">
      <t>サカイ</t>
    </rPh>
    <rPh sb="17" eb="18">
      <t>ヒガシ</t>
    </rPh>
    <rPh sb="21" eb="22">
      <t>カイ</t>
    </rPh>
    <phoneticPr fontId="2"/>
  </si>
  <si>
    <t>豊中市立ローズ文化ホール</t>
  </si>
  <si>
    <t>豊中市野田町４－１</t>
  </si>
  <si>
    <t>サンメッセ香川</t>
    <rPh sb="5" eb="7">
      <t>カガワ</t>
    </rPh>
    <phoneticPr fontId="2"/>
  </si>
  <si>
    <t>高松市林町２２１７－１</t>
    <rPh sb="3" eb="4">
      <t>ハヤシ</t>
    </rPh>
    <phoneticPr fontId="2"/>
  </si>
  <si>
    <t>ミリカローデン那珂川</t>
  </si>
  <si>
    <t>那珂川市仲２－５－１</t>
  </si>
  <si>
    <t>ふくとぴあ</t>
  </si>
  <si>
    <t>福津市手光南２－１－１</t>
  </si>
  <si>
    <t>被保険者等番号</t>
    <rPh sb="0" eb="4">
      <t>ヒホケンシャ</t>
    </rPh>
    <rPh sb="4" eb="5">
      <t>トウ</t>
    </rPh>
    <rPh sb="5" eb="7">
      <t>バンゴウ</t>
    </rPh>
    <phoneticPr fontId="1"/>
  </si>
  <si>
    <t>スマイル健康クリニック東京</t>
  </si>
  <si>
    <t>大田区蒲田５－４４－５　蒲田プライム２階</t>
  </si>
  <si>
    <t>Ｌ　ｓｔａｙ＆ｇｒｏｗ南砂町</t>
  </si>
  <si>
    <t>台東区上野１－２０－１１　ヒューリック上野広小路ビルＢ１</t>
    <rPh sb="19" eb="21">
      <t>ウエノ</t>
    </rPh>
    <rPh sb="21" eb="24">
      <t>ヒロコウジ</t>
    </rPh>
    <phoneticPr fontId="2"/>
  </si>
  <si>
    <t>FSXホール（くにたち市民芸術小ホール）</t>
    <rPh sb="11" eb="13">
      <t>シミン</t>
    </rPh>
    <rPh sb="13" eb="15">
      <t>ゲイジュツ</t>
    </rPh>
    <rPh sb="15" eb="16">
      <t>ショウ</t>
    </rPh>
    <phoneticPr fontId="2"/>
  </si>
  <si>
    <t>国立市富士見台２－４８－１</t>
    <rPh sb="0" eb="3">
      <t>クニタチシ</t>
    </rPh>
    <rPh sb="3" eb="7">
      <t>フジミダイ</t>
    </rPh>
    <phoneticPr fontId="2"/>
  </si>
  <si>
    <t>東京自治会館</t>
    <rPh sb="0" eb="2">
      <t>トウキョウ</t>
    </rPh>
    <rPh sb="2" eb="6">
      <t>ジチカイカン</t>
    </rPh>
    <phoneticPr fontId="2"/>
  </si>
  <si>
    <t>イーストメディカルクリニック</t>
  </si>
  <si>
    <t>ＪＡ共済埼玉ビルディング</t>
  </si>
  <si>
    <t>さいたま市大宮区土手町１－２</t>
  </si>
  <si>
    <t>THE　MARK　GRAND　HOTEL</t>
  </si>
  <si>
    <t>さいたま市中央区新都心３－２</t>
    <rPh sb="4" eb="5">
      <t>シ</t>
    </rPh>
    <rPh sb="5" eb="8">
      <t>チュウオウク</t>
    </rPh>
    <rPh sb="8" eb="11">
      <t>シントシン</t>
    </rPh>
    <phoneticPr fontId="2"/>
  </si>
  <si>
    <t>埼玉県立武道館</t>
  </si>
  <si>
    <t>上尾市日の出４－１８７７</t>
  </si>
  <si>
    <t>久喜総合文化会館</t>
  </si>
  <si>
    <t>久喜市大字下早見１４０</t>
  </si>
  <si>
    <t>行徳文化ホール　Ｉ＆Ｉ</t>
  </si>
  <si>
    <t>市川市末広１－１－４８</t>
  </si>
  <si>
    <t>横芝光町健康づくりセンタープラム</t>
  </si>
  <si>
    <t>山武郡横芝光町栗山１０７６</t>
    <rPh sb="2" eb="3">
      <t>グン</t>
    </rPh>
    <phoneticPr fontId="2"/>
  </si>
  <si>
    <t>川崎市国際交流センター</t>
    <rPh sb="0" eb="3">
      <t>カワサキシ</t>
    </rPh>
    <rPh sb="3" eb="5">
      <t>コクサイ</t>
    </rPh>
    <rPh sb="5" eb="7">
      <t>コウリュウ</t>
    </rPh>
    <phoneticPr fontId="2"/>
  </si>
  <si>
    <t>川崎市中原区木月祇園町２－２</t>
    <rPh sb="0" eb="3">
      <t>カワサキシ</t>
    </rPh>
    <rPh sb="3" eb="6">
      <t>ナカハラク</t>
    </rPh>
    <rPh sb="6" eb="8">
      <t>キツキ</t>
    </rPh>
    <rPh sb="8" eb="11">
      <t>ギオンマチ</t>
    </rPh>
    <phoneticPr fontId="2"/>
  </si>
  <si>
    <t>日本健康管理協会　伊勢崎健診プラザ</t>
  </si>
  <si>
    <t>鶴岡市勤労者会館</t>
    <rPh sb="0" eb="3">
      <t>ツルオカシ</t>
    </rPh>
    <rPh sb="3" eb="6">
      <t>キンロウシャ</t>
    </rPh>
    <rPh sb="6" eb="8">
      <t>カイカン</t>
    </rPh>
    <phoneticPr fontId="2"/>
  </si>
  <si>
    <t>鶴岡市泉町８－５７</t>
    <rPh sb="0" eb="3">
      <t>ツルオカシ</t>
    </rPh>
    <rPh sb="3" eb="5">
      <t>イズミマチ</t>
    </rPh>
    <phoneticPr fontId="2"/>
  </si>
  <si>
    <t>安城市民会館</t>
    <rPh sb="0" eb="2">
      <t>アンジョウ</t>
    </rPh>
    <rPh sb="2" eb="6">
      <t>シミンカイカン</t>
    </rPh>
    <phoneticPr fontId="2"/>
  </si>
  <si>
    <t>安城市桜町１８－２８</t>
    <rPh sb="0" eb="3">
      <t>アンジョウシ</t>
    </rPh>
    <rPh sb="3" eb="5">
      <t>サクラマチ</t>
    </rPh>
    <phoneticPr fontId="2"/>
  </si>
  <si>
    <t>堺市産業振興センター</t>
  </si>
  <si>
    <t>堺市北区長曽根町１８３－５</t>
  </si>
  <si>
    <t>宝塚商工会議所　</t>
    <rPh sb="0" eb="2">
      <t>タカラヅカ</t>
    </rPh>
    <rPh sb="2" eb="4">
      <t>ショウコウ</t>
    </rPh>
    <rPh sb="4" eb="7">
      <t>カイギショ</t>
    </rPh>
    <phoneticPr fontId="2"/>
  </si>
  <si>
    <t>宝塚市栄町２－１－２　ソリオ２　６階</t>
    <rPh sb="17" eb="18">
      <t>カイ</t>
    </rPh>
    <phoneticPr fontId="2"/>
  </si>
  <si>
    <t>出雲市塩冶有原町２－１５－１</t>
    <rPh sb="4" eb="5">
      <t>ジ</t>
    </rPh>
    <phoneticPr fontId="2"/>
  </si>
  <si>
    <t>大安寺クリニック</t>
    <rPh sb="0" eb="3">
      <t>ダイアンジ</t>
    </rPh>
    <phoneticPr fontId="2"/>
  </si>
  <si>
    <t>岡山市北区大安寺南町２－９－２１</t>
    <rPh sb="0" eb="2">
      <t>オカヤマ</t>
    </rPh>
    <rPh sb="2" eb="3">
      <t>シ</t>
    </rPh>
    <rPh sb="3" eb="5">
      <t>キタク</t>
    </rPh>
    <rPh sb="5" eb="8">
      <t>ダイアンジ</t>
    </rPh>
    <rPh sb="8" eb="10">
      <t>ミナミマチ</t>
    </rPh>
    <phoneticPr fontId="2"/>
  </si>
  <si>
    <t>光市総合福祉センター（あいぱーく光）</t>
  </si>
  <si>
    <t>光市光井２－２－１</t>
  </si>
  <si>
    <t>アスボメディカルクリニック</t>
  </si>
  <si>
    <t>家族は
年度末年齢
35歳以上で
受診可</t>
    <rPh sb="0" eb="2">
      <t>カゾク</t>
    </rPh>
    <rPh sb="4" eb="7">
      <t>ネンドマツ</t>
    </rPh>
    <rPh sb="7" eb="9">
      <t>ネンレイ</t>
    </rPh>
    <rPh sb="12" eb="13">
      <t>サイ</t>
    </rPh>
    <rPh sb="13" eb="15">
      <t>イジョウ</t>
    </rPh>
    <rPh sb="17" eb="19">
      <t>ジュシン</t>
    </rPh>
    <rPh sb="19" eb="20">
      <t>カ</t>
    </rPh>
    <phoneticPr fontId="1"/>
  </si>
  <si>
    <t>令和８年度　春季女性生活習慣病予防健診</t>
    <rPh sb="0" eb="2">
      <t>レイワ</t>
    </rPh>
    <rPh sb="3" eb="5">
      <t>ネンド</t>
    </rPh>
    <rPh sb="6" eb="8">
      <t>シュンキ</t>
    </rPh>
    <rPh sb="8" eb="10">
      <t>ジョセイ</t>
    </rPh>
    <rPh sb="10" eb="12">
      <t>セイカツ</t>
    </rPh>
    <rPh sb="12" eb="14">
      <t>シュウカン</t>
    </rPh>
    <rPh sb="14" eb="15">
      <t>ビョウ</t>
    </rPh>
    <rPh sb="15" eb="17">
      <t>ヨボウ</t>
    </rPh>
    <rPh sb="17" eb="19">
      <t>ケンシン</t>
    </rPh>
    <phoneticPr fontId="3"/>
  </si>
  <si>
    <t>⑤申込締切日は、令和8年1月7日（水）です。＜FAXは不可＞</t>
    <rPh sb="1" eb="3">
      <t>モウシコミ</t>
    </rPh>
    <rPh sb="3" eb="6">
      <t>シメキリビ</t>
    </rPh>
    <rPh sb="8" eb="10">
      <t>レイワ</t>
    </rPh>
    <rPh sb="11" eb="12">
      <t>ネン</t>
    </rPh>
    <rPh sb="13" eb="14">
      <t>ツキ</t>
    </rPh>
    <rPh sb="15" eb="16">
      <t>ヒ</t>
    </rPh>
    <rPh sb="17" eb="18">
      <t>スイ</t>
    </rPh>
    <rPh sb="27" eb="29">
      <t>フカ</t>
    </rPh>
    <phoneticPr fontId="1"/>
  </si>
  <si>
    <r>
      <t>令和８年度　</t>
    </r>
    <r>
      <rPr>
        <b/>
        <sz val="26"/>
        <color rgb="FFFF0000"/>
        <rFont val="ＭＳ Ｐゴシック"/>
        <family val="3"/>
        <charset val="128"/>
      </rPr>
      <t>春</t>
    </r>
    <r>
      <rPr>
        <sz val="26"/>
        <color rgb="FFFF0000"/>
        <rFont val="ＭＳ Ｐゴシック"/>
        <family val="3"/>
        <charset val="128"/>
      </rPr>
      <t>季　</t>
    </r>
    <r>
      <rPr>
        <sz val="22"/>
        <color theme="1"/>
        <rFont val="ＭＳ Ｐゴシック"/>
        <family val="3"/>
        <charset val="128"/>
      </rPr>
      <t>女性生活習慣病予防健診</t>
    </r>
    <rPh sb="6" eb="7">
      <t>ハル</t>
    </rPh>
    <rPh sb="9" eb="11">
      <t>ジョセイ</t>
    </rPh>
    <rPh sb="11" eb="13">
      <t>セイカツ</t>
    </rPh>
    <rPh sb="16" eb="18">
      <t>ヨボウ</t>
    </rPh>
    <phoneticPr fontId="1"/>
  </si>
  <si>
    <t>グリーンパレス</t>
  </si>
  <si>
    <t>江戸川区松島１－３８－１</t>
    <rPh sb="4" eb="6">
      <t>マツシマ</t>
    </rPh>
    <phoneticPr fontId="2"/>
  </si>
  <si>
    <t>名和医院</t>
  </si>
  <si>
    <t>大田区大森本町２－２５－２８</t>
  </si>
  <si>
    <t>品川シーズンテラス健診クリニック</t>
  </si>
  <si>
    <t>港区港南１－２－７０　品川シーズンテラス５階</t>
  </si>
  <si>
    <t>府中市新町２－７０－１</t>
    <rPh sb="0" eb="3">
      <t>フチュウシ</t>
    </rPh>
    <rPh sb="3" eb="5">
      <t>シンマチ</t>
    </rPh>
    <phoneticPr fontId="2"/>
  </si>
  <si>
    <t>優和会　湘南健診クリニック　ココットまちだ館</t>
  </si>
  <si>
    <t>町田市原町田６－８－１　町田センタービル２階</t>
  </si>
  <si>
    <t>さいたま市浦和区東高砂町１１－１　浦和PARCO７階</t>
  </si>
  <si>
    <t>埼玉スタジアム2002</t>
    <rPh sb="0" eb="2">
      <t>サイタマ</t>
    </rPh>
    <phoneticPr fontId="2"/>
  </si>
  <si>
    <t>さいたま市緑区美園２－１</t>
    <rPh sb="7" eb="9">
      <t>ミソノ</t>
    </rPh>
    <phoneticPr fontId="2"/>
  </si>
  <si>
    <t>川口総合文化センター・リリア</t>
  </si>
  <si>
    <t>川口市川口３－１－１</t>
  </si>
  <si>
    <t>ＭＩＲＡＩ　ＣＬＩＮＩＣ　ＴＯＤＡ</t>
  </si>
  <si>
    <t>戸田市本町４－１６－１７　戸田公園メディカルブリッジ２・３階</t>
  </si>
  <si>
    <t>三郷市文化会館</t>
  </si>
  <si>
    <t>三郷市早稲田５－４－１</t>
  </si>
  <si>
    <t>習志野商工会議所</t>
    <rPh sb="0" eb="3">
      <t>ナラシノ</t>
    </rPh>
    <rPh sb="3" eb="8">
      <t>ショウコウカイギショ</t>
    </rPh>
    <phoneticPr fontId="2"/>
  </si>
  <si>
    <t>習志野市津田沼４－１１－１４</t>
    <rPh sb="4" eb="7">
      <t>ツダヌマ</t>
    </rPh>
    <phoneticPr fontId="2"/>
  </si>
  <si>
    <t>横浜国際プール</t>
  </si>
  <si>
    <t>横浜市都筑区北山田７－３－１</t>
  </si>
  <si>
    <t>都筑公会堂</t>
  </si>
  <si>
    <t>横浜市都筑区茅ヶ崎中央３２－１</t>
  </si>
  <si>
    <t>平塚プレジール</t>
    <rPh sb="0" eb="2">
      <t>ヒラツカ</t>
    </rPh>
    <phoneticPr fontId="2"/>
  </si>
  <si>
    <t>平塚市八重咲町３－８　ＪＡ平塚ビル６階</t>
    <rPh sb="0" eb="3">
      <t>ヒラツカシ</t>
    </rPh>
    <rPh sb="3" eb="5">
      <t>ヤエ</t>
    </rPh>
    <rPh sb="5" eb="6">
      <t>サキ</t>
    </rPh>
    <rPh sb="6" eb="7">
      <t>マチ</t>
    </rPh>
    <rPh sb="13" eb="15">
      <t>ヒラツカ</t>
    </rPh>
    <rPh sb="18" eb="19">
      <t>カイ</t>
    </rPh>
    <phoneticPr fontId="2"/>
  </si>
  <si>
    <t>県央健診スクエア</t>
    <rPh sb="0" eb="2">
      <t>ケンオウ</t>
    </rPh>
    <rPh sb="2" eb="4">
      <t>ケンシン</t>
    </rPh>
    <phoneticPr fontId="2"/>
  </si>
  <si>
    <t>三条市上須頃４－１</t>
    <rPh sb="0" eb="3">
      <t>サンジョウシ</t>
    </rPh>
    <rPh sb="3" eb="4">
      <t>カミ</t>
    </rPh>
    <rPh sb="4" eb="6">
      <t>スコロ</t>
    </rPh>
    <phoneticPr fontId="2"/>
  </si>
  <si>
    <t>千曲市市民交流センター</t>
  </si>
  <si>
    <t>千曲市屋代１２８－１</t>
  </si>
  <si>
    <t>メディカルプラザ札幌　健診クリニック</t>
  </si>
  <si>
    <t>札幌市中央区北五条西２　ＪＲタワーオフィスプラザさっぽろ８階</t>
  </si>
  <si>
    <t>函館市民会館</t>
    <rPh sb="0" eb="6">
      <t>ハコダテシミンカイカン</t>
    </rPh>
    <phoneticPr fontId="2"/>
  </si>
  <si>
    <t>函館市湯川町１－３２－１</t>
    <rPh sb="0" eb="3">
      <t>ハコダテシ</t>
    </rPh>
    <rPh sb="3" eb="6">
      <t>ユカワチョウ</t>
    </rPh>
    <phoneticPr fontId="2"/>
  </si>
  <si>
    <t>喜多方プラザ</t>
  </si>
  <si>
    <t>喜多方市字押切２－１</t>
  </si>
  <si>
    <t>名古屋市中区新栄町１－３　日丸名古屋ビルB1</t>
  </si>
  <si>
    <t>鈴鹿市労働福祉会館</t>
    <rPh sb="0" eb="3">
      <t>スズカシ</t>
    </rPh>
    <rPh sb="3" eb="5">
      <t>ロウドウ</t>
    </rPh>
    <rPh sb="5" eb="9">
      <t>フクシカイカン</t>
    </rPh>
    <phoneticPr fontId="2"/>
  </si>
  <si>
    <t>鈴鹿市神戸地子町３８８</t>
    <rPh sb="0" eb="3">
      <t>スズカシ</t>
    </rPh>
    <rPh sb="3" eb="5">
      <t>コウベ</t>
    </rPh>
    <rPh sb="5" eb="7">
      <t>チコ</t>
    </rPh>
    <rPh sb="7" eb="8">
      <t>マチ</t>
    </rPh>
    <phoneticPr fontId="2"/>
  </si>
  <si>
    <t>ロームシアター京都</t>
  </si>
  <si>
    <t>京都市左京区岡崎最勝寺町１３</t>
  </si>
  <si>
    <t>ホテルモントレ　ラ・スール大阪</t>
  </si>
  <si>
    <t>大阪市中央区城見２－２－２２</t>
  </si>
  <si>
    <t>大阪科学技術センター</t>
  </si>
  <si>
    <t>大阪市西区靱本町１－８－４</t>
  </si>
  <si>
    <t>スターゲイトホテル
関西エアポート</t>
  </si>
  <si>
    <t>泉佐野市りんくう往来北１番地</t>
  </si>
  <si>
    <t>貝塚市民文化会館（コスモスシアター）</t>
  </si>
  <si>
    <t>貝塚市畠中１－１８－１</t>
  </si>
  <si>
    <t>大阪府立門真スポーツセンター</t>
  </si>
  <si>
    <t>門真市三ツ島３－７－１６</t>
  </si>
  <si>
    <t>大阪府立臨海スポーツセンター</t>
  </si>
  <si>
    <t>高石市高師浜丁６－１</t>
  </si>
  <si>
    <t>シティホテルニューコマンダー</t>
  </si>
  <si>
    <t>寝屋川市木田町１７－４</t>
  </si>
  <si>
    <t>阪南市立文化センター・サラダホール</t>
  </si>
  <si>
    <t>阪南市尾崎町３５－３</t>
  </si>
  <si>
    <t>神戸センタープラザ　西館</t>
  </si>
  <si>
    <t>尼崎市立小田南生涯学習プラザ</t>
    <rPh sb="0" eb="4">
      <t>アマガサキシリツ</t>
    </rPh>
    <rPh sb="4" eb="6">
      <t>オダ</t>
    </rPh>
    <rPh sb="6" eb="7">
      <t>ミナミ</t>
    </rPh>
    <rPh sb="7" eb="11">
      <t>ショウガイガクシュウ</t>
    </rPh>
    <phoneticPr fontId="2"/>
  </si>
  <si>
    <t>尼崎市長洲中通１－６－１０</t>
    <rPh sb="4" eb="5">
      <t>ス</t>
    </rPh>
    <rPh sb="5" eb="7">
      <t>ナカドオリ</t>
    </rPh>
    <phoneticPr fontId="2"/>
  </si>
  <si>
    <t>三田市総合文化センター（郷の音ホール）</t>
  </si>
  <si>
    <t>リーセントカルチャーホテル</t>
  </si>
  <si>
    <t>岡山市北区学南町１－３－２</t>
  </si>
  <si>
    <t>倉敷市芸文館</t>
  </si>
  <si>
    <t>倉敷市中央１－１８－１</t>
  </si>
  <si>
    <t>東かがわ市交流プラザ</t>
  </si>
  <si>
    <t>東かがわ市湊１８０６－２</t>
  </si>
  <si>
    <t>宇佐文化会館</t>
  </si>
  <si>
    <t>宇佐市大字法鏡寺２２４</t>
  </si>
  <si>
    <t>中部協同病院</t>
    <rPh sb="0" eb="2">
      <t>チュウブ</t>
    </rPh>
    <rPh sb="2" eb="4">
      <t>キョウドウ</t>
    </rPh>
    <rPh sb="4" eb="6">
      <t>ビョウイン</t>
    </rPh>
    <phoneticPr fontId="2"/>
  </si>
  <si>
    <t>沖縄市美里１－３１－１５</t>
    <rPh sb="0" eb="3">
      <t>オキナワシ</t>
    </rPh>
    <rPh sb="3" eb="5">
      <t>ミサト</t>
    </rPh>
    <phoneticPr fontId="2"/>
  </si>
  <si>
    <r>
      <t xml:space="preserve">希望する
会場コード
</t>
    </r>
    <r>
      <rPr>
        <sz val="9"/>
        <color rgb="FFFF0000"/>
        <rFont val="ＭＳ Ｐゴシック"/>
        <family val="3"/>
        <charset val="128"/>
      </rPr>
      <t>※</t>
    </r>
    <r>
      <rPr>
        <sz val="8"/>
        <color rgb="FFFF0000"/>
        <rFont val="ＭＳ Ｐゴシック"/>
        <family val="3"/>
        <charset val="128"/>
      </rPr>
      <t>春と秋でｺｰﾄﾞ変更する場合あり</t>
    </r>
    <rPh sb="0" eb="2">
      <t>キボウ</t>
    </rPh>
    <rPh sb="5" eb="7">
      <t>カイジョウ</t>
    </rPh>
    <rPh sb="12" eb="13">
      <t>ハル</t>
    </rPh>
    <rPh sb="14" eb="15">
      <t>アキ</t>
    </rPh>
    <rPh sb="20" eb="22">
      <t>ヘンコウ</t>
    </rPh>
    <rPh sb="24" eb="2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</si>
</sst>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8" x14ac:knownFonts="1">
    <font>
      <sz val="12"/>
      <color theme="1"/>
      <name val="HG丸ｺﾞｼｯｸM-PRO"/>
      <family val="2"/>
      <charset val="128"/>
    </font>
    <font>
      <sz val="6"/>
      <name val="HG丸ｺﾞｼｯｸM-PRO"/>
      <family val="2"/>
      <charset val="128"/>
    </font>
    <font>
      <sz val="10"/>
      <color theme="1"/>
      <name val="ＭＳ Ｐゴシック"/>
      <family val="3"/>
      <charset val="128"/>
    </font>
    <font>
      <sz val="6"/>
      <name val="ＭＳ Ｐゴシック"/>
      <family val="3"/>
      <charset val="128"/>
    </font>
    <font>
      <sz val="12"/>
      <color theme="1"/>
      <name val="ＭＳ Ｐゴシック"/>
      <family val="3"/>
      <charset val="128"/>
    </font>
    <font>
      <sz val="6"/>
      <name val="ＭＳ 明朝"/>
      <family val="2"/>
      <charset val="128"/>
    </font>
    <font>
      <sz val="11"/>
      <color theme="1"/>
      <name val="ＭＳ Ｐゴシック"/>
      <family val="3"/>
      <charset val="128"/>
    </font>
    <font>
      <sz val="14"/>
      <color theme="1"/>
      <name val="ＭＳ Ｐゴシック"/>
      <family val="3"/>
      <charset val="128"/>
    </font>
    <font>
      <sz val="12"/>
      <color rgb="FFFF0000"/>
      <name val="ＭＳ Ｐゴシック"/>
      <family val="3"/>
      <charset val="128"/>
    </font>
    <font>
      <sz val="20"/>
      <name val="ＭＳ Ｐゴシック"/>
      <family val="3"/>
      <charset val="128"/>
    </font>
    <font>
      <sz val="20"/>
      <color theme="1"/>
      <name val="ＭＳ Ｐゴシック"/>
      <family val="3"/>
      <charset val="128"/>
    </font>
    <font>
      <sz val="9"/>
      <color theme="1"/>
      <name val="ＭＳ Ｐゴシック"/>
      <family val="3"/>
      <charset val="128"/>
    </font>
    <font>
      <sz val="10"/>
      <color rgb="FFFF0000"/>
      <name val="ＭＳ Ｐゴシック"/>
      <family val="3"/>
      <charset val="128"/>
    </font>
    <font>
      <sz val="9"/>
      <color rgb="FFFF0000"/>
      <name val="ＭＳ Ｐゴシック"/>
      <family val="3"/>
      <charset val="128"/>
    </font>
    <font>
      <sz val="20"/>
      <color rgb="FFFF0000"/>
      <name val="ＭＳ Ｐゴシック"/>
      <family val="3"/>
      <charset val="128"/>
    </font>
    <font>
      <b/>
      <sz val="12"/>
      <color rgb="FFFF0000"/>
      <name val="ＭＳ Ｐゴシック"/>
      <family val="3"/>
      <charset val="128"/>
    </font>
    <font>
      <sz val="11"/>
      <name val="ＭＳ Ｐゴシック"/>
      <family val="3"/>
      <charset val="128"/>
    </font>
    <font>
      <sz val="11"/>
      <color theme="0"/>
      <name val="ＭＳ Ｐゴシック"/>
      <family val="3"/>
      <charset val="128"/>
    </font>
    <font>
      <sz val="22"/>
      <color theme="1"/>
      <name val="ＭＳ Ｐゴシック"/>
      <family val="3"/>
      <charset val="128"/>
    </font>
    <font>
      <sz val="26"/>
      <color rgb="FFFF0000"/>
      <name val="ＭＳ Ｐゴシック"/>
      <family val="3"/>
      <charset val="128"/>
    </font>
    <font>
      <sz val="8"/>
      <color theme="1"/>
      <name val="ＭＳ Ｐゴシック"/>
      <family val="3"/>
      <charset val="128"/>
    </font>
    <font>
      <b/>
      <sz val="10"/>
      <color theme="1"/>
      <name val="ＭＳ Ｐゴシック"/>
      <family val="3"/>
      <charset val="128"/>
    </font>
    <font>
      <b/>
      <sz val="12"/>
      <color theme="1"/>
      <name val="ＭＳ Ｐゴシック"/>
      <family val="3"/>
      <charset val="128"/>
    </font>
    <font>
      <b/>
      <sz val="14"/>
      <color theme="1"/>
      <name val="ＭＳ Ｐゴシック"/>
      <family val="3"/>
      <charset val="128"/>
    </font>
    <font>
      <b/>
      <sz val="9"/>
      <color theme="1"/>
      <name val="ＭＳ Ｐゴシック"/>
      <family val="3"/>
      <charset val="128"/>
    </font>
    <font>
      <b/>
      <sz val="8"/>
      <color theme="1"/>
      <name val="ＭＳ Ｐゴシック"/>
      <family val="3"/>
      <charset val="128"/>
    </font>
    <font>
      <b/>
      <sz val="26"/>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E7E7"/>
        <bgColor indexed="64"/>
      </patternFill>
    </fill>
    <fill>
      <patternFill patternType="solid">
        <fgColor rgb="FFFEE486"/>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diagonal/>
    </border>
    <border>
      <left style="thin">
        <color indexed="64"/>
      </left>
      <right/>
      <top style="medium">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medium">
        <color indexed="64"/>
      </top>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auto="1"/>
      </left>
      <right style="dotted">
        <color auto="1"/>
      </right>
      <top style="dotted">
        <color auto="1"/>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s>
  <cellStyleXfs count="1">
    <xf numFmtId="0" fontId="0" fillId="0" borderId="0">
      <alignment vertical="center"/>
    </xf>
  </cellStyleXfs>
  <cellXfs count="165">
    <xf numFmtId="0" fontId="0" fillId="0" borderId="0" xfId="0">
      <alignment vertical="center"/>
    </xf>
    <xf numFmtId="0" fontId="0" fillId="0" borderId="0" xfId="0" applyAlignment="1">
      <alignment horizontal="center" vertical="center"/>
    </xf>
    <xf numFmtId="0" fontId="4" fillId="0" borderId="3" xfId="0" applyFont="1" applyBorder="1" applyAlignment="1" applyProtection="1">
      <alignment horizontal="center" vertical="center" shrinkToFit="1"/>
    </xf>
    <xf numFmtId="0" fontId="4" fillId="0" borderId="0" xfId="0" applyFont="1" applyAlignment="1" applyProtection="1">
      <alignment horizontal="center" vertical="center" shrinkToFit="1"/>
    </xf>
    <xf numFmtId="0" fontId="6" fillId="0" borderId="14" xfId="0" applyFont="1" applyBorder="1" applyAlignment="1" applyProtection="1">
      <alignment horizontal="center" vertical="center" wrapText="1"/>
    </xf>
    <xf numFmtId="57" fontId="4" fillId="0" borderId="0" xfId="0" applyNumberFormat="1" applyFont="1" applyAlignment="1" applyProtection="1">
      <alignment horizontal="center" vertical="center" shrinkToFit="1"/>
    </xf>
    <xf numFmtId="0" fontId="7" fillId="0" borderId="2"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11" fillId="0" borderId="2"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0" xfId="0" applyFont="1" applyBorder="1" applyAlignment="1" applyProtection="1">
      <alignment horizontal="center" vertical="center" shrinkToFit="1"/>
    </xf>
    <xf numFmtId="0" fontId="10" fillId="0" borderId="0" xfId="0" applyFont="1" applyAlignment="1" applyProtection="1">
      <alignment horizontal="left" vertical="center" shrinkToFit="1"/>
    </xf>
    <xf numFmtId="0" fontId="15" fillId="0" borderId="0" xfId="0" applyFont="1" applyBorder="1" applyAlignment="1" applyProtection="1">
      <alignment horizontal="left" vertical="center"/>
    </xf>
    <xf numFmtId="0" fontId="4" fillId="0" borderId="0" xfId="0" applyNumberFormat="1" applyFont="1" applyAlignment="1" applyProtection="1">
      <alignment horizontal="center" vertical="center" shrinkToFit="1"/>
    </xf>
    <xf numFmtId="0" fontId="11" fillId="0" borderId="15"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6" fillId="0" borderId="0" xfId="0" applyFont="1" applyFill="1" applyBorder="1" applyAlignment="1" applyProtection="1">
      <alignment vertical="center" shrinkToFit="1"/>
    </xf>
    <xf numFmtId="0" fontId="16" fillId="0" borderId="20" xfId="0" applyFont="1" applyFill="1" applyBorder="1" applyAlignment="1" applyProtection="1">
      <alignment vertical="center" shrinkToFit="1"/>
    </xf>
    <xf numFmtId="0" fontId="6" fillId="0" borderId="0" xfId="0" applyFont="1" applyProtection="1">
      <alignment vertical="center"/>
    </xf>
    <xf numFmtId="56" fontId="6" fillId="0" borderId="0" xfId="0" applyNumberFormat="1" applyFont="1" applyProtection="1">
      <alignment vertical="center"/>
    </xf>
    <xf numFmtId="0" fontId="16" fillId="0" borderId="1" xfId="0" applyFont="1" applyBorder="1" applyAlignment="1" applyProtection="1">
      <alignment horizontal="center" vertical="center" shrinkToFit="1"/>
    </xf>
    <xf numFmtId="0" fontId="6" fillId="0" borderId="7" xfId="0" applyFont="1" applyBorder="1" applyAlignment="1" applyProtection="1">
      <alignment horizontal="right" vertical="center" shrinkToFit="1"/>
    </xf>
    <xf numFmtId="0" fontId="16" fillId="0" borderId="10" xfId="0" applyFont="1" applyFill="1" applyBorder="1" applyAlignment="1" applyProtection="1">
      <alignment horizontal="left" vertical="center" shrinkToFit="1"/>
    </xf>
    <xf numFmtId="0" fontId="6" fillId="0" borderId="2" xfId="0" applyFont="1" applyBorder="1" applyAlignment="1" applyProtection="1">
      <alignment horizontal="center" vertical="center" shrinkToFit="1"/>
    </xf>
    <xf numFmtId="0" fontId="6" fillId="0" borderId="11"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7"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shrinkToFit="1"/>
    </xf>
    <xf numFmtId="0" fontId="6" fillId="0" borderId="30" xfId="0" applyFont="1" applyFill="1" applyBorder="1" applyAlignment="1" applyProtection="1">
      <alignment vertical="center"/>
    </xf>
    <xf numFmtId="0" fontId="6" fillId="0" borderId="0" xfId="0" applyFont="1" applyFill="1" applyBorder="1" applyAlignment="1" applyProtection="1">
      <alignment vertical="center"/>
    </xf>
    <xf numFmtId="0" fontId="16" fillId="0" borderId="0" xfId="0" applyFont="1" applyBorder="1" applyAlignment="1" applyProtection="1">
      <alignment horizontal="center" vertical="center"/>
    </xf>
    <xf numFmtId="0" fontId="16" fillId="0" borderId="6"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17" fillId="0" borderId="0" xfId="0" applyFont="1" applyProtection="1">
      <alignment vertical="center"/>
    </xf>
    <xf numFmtId="0" fontId="6" fillId="0" borderId="0" xfId="0" applyFont="1" applyAlignment="1" applyProtection="1">
      <alignment vertical="center"/>
    </xf>
    <xf numFmtId="0" fontId="16" fillId="0" borderId="0" xfId="0" applyFont="1" applyBorder="1" applyAlignment="1" applyProtection="1">
      <alignment horizontal="right" vertical="center"/>
    </xf>
    <xf numFmtId="176" fontId="16" fillId="0" borderId="1" xfId="0" applyNumberFormat="1" applyFont="1" applyBorder="1" applyAlignment="1" applyProtection="1">
      <alignment horizontal="center" vertical="center"/>
    </xf>
    <xf numFmtId="176" fontId="16" fillId="0" borderId="0" xfId="0" applyNumberFormat="1" applyFont="1" applyBorder="1" applyAlignment="1" applyProtection="1">
      <alignment horizontal="center" vertical="center"/>
    </xf>
    <xf numFmtId="176" fontId="16" fillId="0" borderId="8" xfId="0" applyNumberFormat="1" applyFont="1" applyBorder="1" applyAlignment="1" applyProtection="1">
      <alignment horizontal="center" vertical="center" wrapText="1"/>
    </xf>
    <xf numFmtId="176" fontId="16" fillId="0" borderId="6" xfId="0" applyNumberFormat="1" applyFont="1" applyBorder="1" applyAlignment="1" applyProtection="1">
      <alignment horizontal="center" vertical="center"/>
    </xf>
    <xf numFmtId="0" fontId="6" fillId="0" borderId="0" xfId="0" applyFont="1" applyAlignment="1" applyProtection="1">
      <alignment horizontal="right" vertical="center"/>
    </xf>
    <xf numFmtId="176" fontId="6" fillId="0" borderId="1" xfId="0" applyNumberFormat="1" applyFont="1" applyBorder="1" applyAlignment="1" applyProtection="1">
      <alignment horizontal="center" vertical="center"/>
    </xf>
    <xf numFmtId="0" fontId="6" fillId="0" borderId="10" xfId="0" applyFont="1" applyBorder="1" applyAlignment="1" applyProtection="1">
      <alignment horizontal="center" vertical="center" shrinkToFit="1"/>
    </xf>
    <xf numFmtId="0" fontId="11" fillId="0" borderId="30" xfId="0" applyFont="1" applyFill="1" applyBorder="1" applyAlignment="1" applyProtection="1">
      <alignment vertical="center"/>
    </xf>
    <xf numFmtId="0" fontId="11" fillId="0" borderId="0" xfId="0" applyFont="1" applyAlignment="1" applyProtection="1">
      <alignment vertical="center"/>
    </xf>
    <xf numFmtId="0" fontId="11" fillId="0" borderId="8" xfId="0" applyFont="1" applyBorder="1" applyAlignment="1" applyProtection="1">
      <alignment horizontal="left" wrapText="1"/>
    </xf>
    <xf numFmtId="0" fontId="6" fillId="0" borderId="1" xfId="0" applyFont="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57" fontId="6" fillId="0" borderId="1" xfId="0" applyNumberFormat="1" applyFont="1" applyFill="1" applyBorder="1" applyAlignment="1" applyProtection="1">
      <alignment horizontal="center" vertical="center" shrinkToFit="1"/>
    </xf>
    <xf numFmtId="0" fontId="2" fillId="0" borderId="19" xfId="0" applyFont="1" applyFill="1" applyBorder="1" applyAlignment="1" applyProtection="1">
      <alignment horizontal="center" vertical="center" shrinkToFit="1"/>
    </xf>
    <xf numFmtId="0" fontId="17" fillId="0" borderId="21" xfId="0" applyFont="1" applyBorder="1" applyAlignment="1" applyProtection="1">
      <alignment horizontal="center" vertical="center"/>
    </xf>
    <xf numFmtId="0" fontId="17" fillId="0" borderId="0" xfId="0" applyFont="1" applyBorder="1" applyAlignment="1" applyProtection="1">
      <alignment horizontal="center" vertical="center" wrapText="1"/>
    </xf>
    <xf numFmtId="0" fontId="11" fillId="0" borderId="0" xfId="0" applyFont="1" applyAlignment="1" applyProtection="1">
      <alignment vertical="center"/>
      <protection locked="0"/>
    </xf>
    <xf numFmtId="0" fontId="11" fillId="0" borderId="18"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57" fontId="4" fillId="0" borderId="0" xfId="0" applyNumberFormat="1" applyFont="1" applyAlignment="1" applyProtection="1">
      <alignment horizontal="left" vertical="center" shrinkToFit="1"/>
    </xf>
    <xf numFmtId="0" fontId="6" fillId="0" borderId="1" xfId="0" applyFont="1" applyBorder="1" applyAlignment="1" applyProtection="1">
      <alignment horizontal="center" vertical="center" shrinkToFit="1"/>
    </xf>
    <xf numFmtId="0" fontId="2" fillId="3" borderId="1" xfId="0" applyFont="1" applyFill="1" applyBorder="1" applyAlignment="1" applyProtection="1">
      <alignment horizontal="center" vertical="center" shrinkToFit="1"/>
      <protection locked="0"/>
    </xf>
    <xf numFmtId="57" fontId="2" fillId="3" borderId="1" xfId="0" applyNumberFormat="1" applyFont="1" applyFill="1" applyBorder="1" applyAlignment="1" applyProtection="1">
      <alignment horizontal="center" vertical="center" shrinkToFit="1"/>
      <protection locked="0"/>
    </xf>
    <xf numFmtId="49" fontId="2" fillId="3" borderId="1" xfId="0" applyNumberFormat="1"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57" fontId="2" fillId="3" borderId="2" xfId="0" applyNumberFormat="1" applyFont="1" applyFill="1" applyBorder="1" applyAlignment="1" applyProtection="1">
      <alignment horizontal="center" vertical="center" shrinkToFit="1"/>
      <protection locked="0"/>
    </xf>
    <xf numFmtId="49" fontId="2" fillId="3" borderId="2" xfId="0" applyNumberFormat="1" applyFont="1" applyFill="1" applyBorder="1" applyAlignment="1" applyProtection="1">
      <alignment horizontal="center" vertical="center" shrinkToFit="1"/>
      <protection locked="0"/>
    </xf>
    <xf numFmtId="57" fontId="2" fillId="3" borderId="6" xfId="0" applyNumberFormat="1" applyFont="1" applyFill="1" applyBorder="1" applyAlignment="1" applyProtection="1">
      <alignment horizontal="center" vertical="center" shrinkToFit="1"/>
      <protection locked="0"/>
    </xf>
    <xf numFmtId="49" fontId="2" fillId="3" borderId="6" xfId="0" applyNumberFormat="1"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xf>
    <xf numFmtId="0" fontId="11" fillId="0" borderId="0" xfId="0" applyFont="1" applyFill="1" applyBorder="1" applyAlignment="1" applyProtection="1">
      <alignment horizontal="center" vertical="center" wrapText="1"/>
    </xf>
    <xf numFmtId="0" fontId="18" fillId="0" borderId="0" xfId="0" applyFont="1" applyFill="1" applyAlignment="1" applyProtection="1">
      <alignment horizontal="center" vertical="top" shrinkToFit="1"/>
    </xf>
    <xf numFmtId="0" fontId="4" fillId="0" borderId="0" xfId="0" applyFont="1" applyFill="1" applyAlignment="1" applyProtection="1">
      <alignment horizontal="center" vertical="center" shrinkToFit="1"/>
    </xf>
    <xf numFmtId="0" fontId="14" fillId="0" borderId="0" xfId="0" applyFont="1" applyFill="1" applyAlignment="1" applyProtection="1">
      <alignment horizontal="left" vertical="center" shrinkToFit="1"/>
    </xf>
    <xf numFmtId="0" fontId="2" fillId="0" borderId="0" xfId="0" applyFont="1" applyFill="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xf>
    <xf numFmtId="0" fontId="2" fillId="0" borderId="39" xfId="0" applyFont="1" applyFill="1" applyBorder="1" applyAlignment="1" applyProtection="1">
      <alignment horizontal="center" vertical="center" shrinkToFit="1"/>
    </xf>
    <xf numFmtId="0" fontId="13" fillId="0" borderId="39" xfId="0" applyFont="1" applyFill="1" applyBorder="1" applyAlignment="1" applyProtection="1">
      <alignment horizontal="center" vertical="center" wrapText="1"/>
    </xf>
    <xf numFmtId="0" fontId="12" fillId="0" borderId="39" xfId="0" applyFont="1" applyFill="1" applyBorder="1" applyAlignment="1" applyProtection="1">
      <alignment horizontal="center" vertical="center" wrapText="1"/>
    </xf>
    <xf numFmtId="0" fontId="8" fillId="0" borderId="39"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49" fontId="2" fillId="3" borderId="40" xfId="0" applyNumberFormat="1" applyFont="1" applyFill="1" applyBorder="1" applyAlignment="1" applyProtection="1">
      <alignment horizontal="center" vertical="center" shrinkToFit="1"/>
      <protection locked="0"/>
    </xf>
    <xf numFmtId="0" fontId="2" fillId="3" borderId="26"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shrinkToFit="1"/>
      <protection locked="0"/>
    </xf>
    <xf numFmtId="57" fontId="2" fillId="3" borderId="14" xfId="0" applyNumberFormat="1" applyFont="1" applyFill="1" applyBorder="1" applyAlignment="1" applyProtection="1">
      <alignment horizontal="center" vertical="center" shrinkToFit="1"/>
      <protection locked="0"/>
    </xf>
    <xf numFmtId="49" fontId="2" fillId="3" borderId="14" xfId="0" applyNumberFormat="1" applyFont="1" applyFill="1" applyBorder="1" applyAlignment="1" applyProtection="1">
      <alignment horizontal="center" vertical="center" shrinkToFit="1"/>
      <protection locked="0"/>
    </xf>
    <xf numFmtId="0" fontId="2" fillId="3" borderId="41" xfId="0" applyFont="1" applyFill="1" applyBorder="1" applyAlignment="1" applyProtection="1">
      <alignment horizontal="center" vertical="center" shrinkToFit="1"/>
      <protection locked="0"/>
    </xf>
    <xf numFmtId="49" fontId="2" fillId="3" borderId="17" xfId="0" applyNumberFormat="1" applyFont="1" applyFill="1" applyBorder="1" applyAlignment="1" applyProtection="1">
      <alignment horizontal="center" vertical="center" shrinkToFit="1"/>
      <protection locked="0"/>
    </xf>
    <xf numFmtId="0" fontId="2" fillId="3" borderId="42"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shrinkToFit="1"/>
      <protection locked="0"/>
    </xf>
    <xf numFmtId="0" fontId="2" fillId="3" borderId="43" xfId="0" applyFont="1" applyFill="1" applyBorder="1" applyAlignment="1" applyProtection="1">
      <alignment horizontal="center" vertical="center" shrinkToFit="1"/>
      <protection locked="0"/>
    </xf>
    <xf numFmtId="49" fontId="2" fillId="3" borderId="44" xfId="0" applyNumberFormat="1" applyFont="1" applyFill="1" applyBorder="1" applyAlignment="1" applyProtection="1">
      <alignment horizontal="center" vertical="center" shrinkToFit="1"/>
      <protection locked="0"/>
    </xf>
    <xf numFmtId="0" fontId="2" fillId="3" borderId="19" xfId="0" applyFont="1" applyFill="1" applyBorder="1" applyAlignment="1" applyProtection="1">
      <alignment horizontal="center" vertical="center" shrinkToFit="1"/>
      <protection locked="0"/>
    </xf>
    <xf numFmtId="57" fontId="2" fillId="3" borderId="19" xfId="0" applyNumberFormat="1" applyFont="1" applyFill="1" applyBorder="1" applyAlignment="1" applyProtection="1">
      <alignment horizontal="center" vertical="center" shrinkToFit="1"/>
      <protection locked="0"/>
    </xf>
    <xf numFmtId="49" fontId="2" fillId="3" borderId="19" xfId="0" applyNumberFormat="1" applyFont="1" applyFill="1" applyBorder="1" applyAlignment="1" applyProtection="1">
      <alignment horizontal="center" vertical="center" shrinkToFit="1"/>
      <protection locked="0"/>
    </xf>
    <xf numFmtId="0" fontId="2" fillId="3" borderId="27"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left" vertical="center" shrinkToFit="1"/>
    </xf>
    <xf numFmtId="0" fontId="22" fillId="0" borderId="42" xfId="0" applyFont="1" applyBorder="1" applyAlignment="1" applyProtection="1">
      <alignment horizontal="center" vertical="center" shrinkToFit="1"/>
    </xf>
    <xf numFmtId="0" fontId="22" fillId="0" borderId="3" xfId="0" applyFont="1" applyBorder="1" applyAlignment="1" applyProtection="1">
      <alignment horizontal="center" vertical="center" shrinkToFit="1"/>
    </xf>
    <xf numFmtId="0" fontId="23" fillId="0" borderId="2"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shrinkToFit="1"/>
    </xf>
    <xf numFmtId="0" fontId="21" fillId="4" borderId="2" xfId="0" applyFont="1" applyFill="1" applyBorder="1" applyAlignment="1" applyProtection="1">
      <alignment horizontal="center" vertical="center" wrapText="1"/>
    </xf>
    <xf numFmtId="57" fontId="21" fillId="4" borderId="2" xfId="0" applyNumberFormat="1" applyFont="1" applyFill="1" applyBorder="1" applyAlignment="1" applyProtection="1">
      <alignment horizontal="center" vertical="center" wrapText="1"/>
    </xf>
    <xf numFmtId="0" fontId="15" fillId="0" borderId="39" xfId="0" applyFont="1" applyBorder="1" applyAlignment="1" applyProtection="1">
      <alignment horizontal="center" vertical="center" shrinkToFit="1"/>
    </xf>
    <xf numFmtId="0" fontId="21" fillId="0" borderId="2"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11" fillId="0" borderId="8" xfId="0" applyNumberFormat="1" applyFont="1" applyBorder="1" applyAlignment="1" applyProtection="1">
      <alignment horizontal="left" vertical="center" wrapText="1" shrinkToFit="1"/>
    </xf>
    <xf numFmtId="0" fontId="18" fillId="0" borderId="0" xfId="0" applyFont="1" applyAlignment="1" applyProtection="1">
      <alignment horizontal="left" vertical="top" shrinkToFit="1"/>
    </xf>
    <xf numFmtId="0" fontId="4" fillId="3" borderId="31" xfId="0" applyFont="1" applyFill="1" applyBorder="1" applyAlignment="1" applyProtection="1">
      <alignment horizontal="left" vertical="center" shrinkToFit="1"/>
      <protection locked="0"/>
    </xf>
    <xf numFmtId="0" fontId="4" fillId="3" borderId="32" xfId="0" applyFont="1" applyFill="1" applyBorder="1" applyAlignment="1" applyProtection="1">
      <alignment horizontal="left" vertical="center" shrinkToFit="1"/>
      <protection locked="0"/>
    </xf>
    <xf numFmtId="0" fontId="4" fillId="3" borderId="33" xfId="0" applyFont="1" applyFill="1" applyBorder="1" applyAlignment="1" applyProtection="1">
      <alignment horizontal="left" vertical="center" shrinkToFit="1"/>
      <protection locked="0"/>
    </xf>
    <xf numFmtId="0" fontId="4" fillId="3" borderId="28" xfId="0" applyFont="1" applyFill="1" applyBorder="1" applyAlignment="1" applyProtection="1">
      <alignment horizontal="center" vertical="center" shrinkToFit="1"/>
    </xf>
    <xf numFmtId="0" fontId="4" fillId="3" borderId="29" xfId="0" applyFont="1" applyFill="1" applyBorder="1" applyAlignment="1" applyProtection="1">
      <alignment horizontal="center" vertical="center" shrinkToFit="1"/>
    </xf>
    <xf numFmtId="0" fontId="14" fillId="0" borderId="0" xfId="0" applyFont="1" applyAlignment="1" applyProtection="1">
      <alignment horizontal="left" vertical="center" shrinkToFit="1"/>
    </xf>
    <xf numFmtId="0" fontId="4" fillId="3" borderId="45" xfId="0" applyFont="1" applyFill="1" applyBorder="1" applyAlignment="1" applyProtection="1">
      <alignment horizontal="left" vertical="center" shrinkToFit="1"/>
      <protection locked="0"/>
    </xf>
    <xf numFmtId="0" fontId="4" fillId="3" borderId="46" xfId="0" applyFont="1" applyFill="1" applyBorder="1" applyAlignment="1" applyProtection="1">
      <alignment horizontal="left" vertical="center" shrinkToFit="1"/>
      <protection locked="0"/>
    </xf>
    <xf numFmtId="0" fontId="4" fillId="3" borderId="47" xfId="0" applyFont="1" applyFill="1" applyBorder="1" applyAlignment="1" applyProtection="1">
      <alignment horizontal="left" vertical="center" shrinkToFit="1"/>
      <protection locked="0"/>
    </xf>
    <xf numFmtId="0" fontId="4" fillId="3" borderId="34" xfId="0" applyFont="1" applyFill="1" applyBorder="1" applyAlignment="1" applyProtection="1">
      <alignment horizontal="left" vertical="center" shrinkToFit="1"/>
      <protection locked="0"/>
    </xf>
    <xf numFmtId="0" fontId="4" fillId="3" borderId="35" xfId="0" applyFont="1" applyFill="1" applyBorder="1" applyAlignment="1" applyProtection="1">
      <alignment horizontal="left" vertical="center" shrinkToFit="1"/>
      <protection locked="0"/>
    </xf>
    <xf numFmtId="0" fontId="4" fillId="3" borderId="36"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xf>
    <xf numFmtId="0" fontId="11" fillId="2" borderId="4" xfId="0" applyFont="1" applyFill="1" applyBorder="1" applyAlignment="1" applyProtection="1">
      <alignment horizontal="left" vertical="center" shrinkToFit="1"/>
    </xf>
    <xf numFmtId="0" fontId="11" fillId="2" borderId="5"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6" fillId="0" borderId="3"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6" fillId="0" borderId="1" xfId="0" applyFont="1" applyFill="1" applyBorder="1" applyAlignment="1" applyProtection="1">
      <alignment horizontal="left" vertical="center" shrinkToFit="1"/>
    </xf>
    <xf numFmtId="0" fontId="6" fillId="0" borderId="2" xfId="0" applyNumberFormat="1" applyFont="1" applyBorder="1" applyAlignment="1" applyProtection="1">
      <alignment horizontal="center" vertical="center" shrinkToFit="1"/>
    </xf>
    <xf numFmtId="0" fontId="6" fillId="0" borderId="23" xfId="0" applyFont="1" applyBorder="1" applyAlignment="1" applyProtection="1">
      <alignment horizontal="left" vertical="center" shrinkToFit="1"/>
    </xf>
    <xf numFmtId="0" fontId="6" fillId="0" borderId="25" xfId="0" applyFont="1" applyBorder="1" applyAlignment="1" applyProtection="1">
      <alignment horizontal="left" vertical="center" shrinkToFit="1"/>
    </xf>
    <xf numFmtId="0" fontId="6" fillId="0" borderId="24" xfId="0" applyFont="1" applyBorder="1" applyAlignment="1" applyProtection="1">
      <alignment horizontal="left" vertical="center" shrinkToFit="1"/>
    </xf>
    <xf numFmtId="0" fontId="6" fillId="0" borderId="7" xfId="0" applyFont="1" applyFill="1" applyBorder="1" applyAlignment="1" applyProtection="1">
      <alignment horizontal="left" vertical="center" shrinkToFit="1"/>
    </xf>
    <xf numFmtId="0" fontId="6" fillId="0" borderId="10" xfId="0" applyFont="1" applyFill="1" applyBorder="1" applyAlignment="1" applyProtection="1">
      <alignment horizontal="left" vertical="center" shrinkToFi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1" xfId="0" applyFont="1" applyBorder="1" applyAlignment="1" applyProtection="1">
      <alignment horizontal="center" vertical="center" shrinkToFit="1"/>
    </xf>
    <xf numFmtId="0" fontId="6" fillId="0" borderId="22"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30"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center" textRotation="255"/>
    </xf>
    <xf numFmtId="176" fontId="6" fillId="0" borderId="9" xfId="0" applyNumberFormat="1" applyFont="1" applyBorder="1" applyAlignment="1" applyProtection="1">
      <alignment horizontal="center" vertical="center"/>
    </xf>
    <xf numFmtId="0" fontId="6" fillId="0" borderId="9" xfId="0" applyFont="1" applyBorder="1" applyAlignment="1" applyProtection="1">
      <alignment horizontal="center" vertical="center"/>
    </xf>
    <xf numFmtId="0" fontId="16" fillId="0" borderId="3" xfId="0" applyFont="1" applyBorder="1" applyAlignment="1" applyProtection="1">
      <alignment horizontal="left" vertical="center" shrinkToFit="1"/>
    </xf>
    <xf numFmtId="0" fontId="16" fillId="0" borderId="4"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9" fillId="0" borderId="20" xfId="0" applyFont="1" applyFill="1" applyBorder="1" applyAlignment="1" applyProtection="1">
      <alignment horizontal="left" vertical="center" shrinkToFit="1"/>
      <protection locked="0"/>
    </xf>
    <xf numFmtId="0" fontId="9" fillId="0" borderId="0" xfId="0" applyFont="1" applyFill="1" applyBorder="1" applyAlignment="1" applyProtection="1">
      <alignment horizontal="left" vertical="center" shrinkToFit="1"/>
      <protection locked="0"/>
    </xf>
    <xf numFmtId="0" fontId="9" fillId="0" borderId="20" xfId="0" applyFont="1" applyFill="1" applyBorder="1" applyAlignment="1" applyProtection="1">
      <alignment horizontal="left" vertical="center" shrinkToFit="1"/>
    </xf>
    <xf numFmtId="0" fontId="6" fillId="0" borderId="37"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3" xfId="0" applyFont="1" applyFill="1" applyBorder="1" applyAlignment="1" applyProtection="1">
      <alignment horizontal="left" vertical="center" shrinkToFit="1"/>
    </xf>
    <xf numFmtId="0" fontId="6" fillId="0" borderId="5" xfId="0" applyFont="1" applyFill="1" applyBorder="1" applyAlignment="1" applyProtection="1">
      <alignment horizontal="left" vertical="center" shrinkToFit="1"/>
    </xf>
    <xf numFmtId="0" fontId="6" fillId="0" borderId="23" xfId="0" applyNumberFormat="1" applyFont="1" applyBorder="1" applyAlignment="1" applyProtection="1">
      <alignment horizontal="center" vertical="center" shrinkToFit="1"/>
    </xf>
    <xf numFmtId="0" fontId="6" fillId="0" borderId="25" xfId="0" applyNumberFormat="1" applyFont="1" applyBorder="1" applyAlignment="1" applyProtection="1">
      <alignment horizontal="center" vertical="center" shrinkToFit="1"/>
    </xf>
    <xf numFmtId="0" fontId="6" fillId="0" borderId="24" xfId="0" applyNumberFormat="1" applyFont="1" applyBorder="1" applyAlignment="1" applyProtection="1">
      <alignment horizontal="center" vertical="center" shrinkToFit="1"/>
    </xf>
    <xf numFmtId="0" fontId="6" fillId="0" borderId="23" xfId="0" applyFont="1" applyFill="1" applyBorder="1" applyAlignment="1" applyProtection="1">
      <alignment horizontal="left" vertical="center" shrinkToFit="1"/>
    </xf>
    <xf numFmtId="0" fontId="6" fillId="0" borderId="24" xfId="0" applyFont="1" applyFill="1" applyBorder="1" applyAlignment="1" applyProtection="1">
      <alignment horizontal="left" vertical="center" shrinkToFit="1"/>
    </xf>
  </cellXfs>
  <cellStyles count="1">
    <cellStyle name="標準" xfId="0" builtinId="0"/>
  </cellStyles>
  <dxfs count="6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0000FF"/>
      </font>
    </dxf>
  </dxfs>
  <tableStyles count="0" defaultTableStyle="TableStyleMedium2" defaultPivotStyle="PivotStyleLight16"/>
  <colors>
    <mruColors>
      <color rgb="FFFEE486"/>
      <color rgb="FFFFDF79"/>
      <color rgb="FFFFE7E7"/>
      <color rgb="FFFFE7FF"/>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0"/>
  <sheetViews>
    <sheetView showGridLines="0" tabSelected="1" zoomScaleNormal="100" workbookViewId="0">
      <pane ySplit="10" topLeftCell="A11" activePane="bottomLeft" state="frozen"/>
      <selection pane="bottomLeft" activeCell="B2" sqref="B2:E2"/>
    </sheetView>
  </sheetViews>
  <sheetFormatPr defaultColWidth="10.58203125" defaultRowHeight="18" customHeight="1" x14ac:dyDescent="0.15"/>
  <cols>
    <col min="1" max="1" width="6.75" style="3" customWidth="1"/>
    <col min="2" max="2" width="6.25" style="3" customWidth="1"/>
    <col min="3" max="3" width="6.58203125" style="3" customWidth="1"/>
    <col min="4" max="5" width="10.58203125" style="3" customWidth="1"/>
    <col min="6" max="6" width="6.25" style="5" customWidth="1"/>
    <col min="7" max="7" width="9.58203125" style="3" customWidth="1"/>
    <col min="8" max="8" width="6.83203125" style="3" customWidth="1"/>
    <col min="9" max="9" width="16.58203125" style="3" customWidth="1"/>
    <col min="10" max="10" width="8.58203125" style="3" customWidth="1"/>
    <col min="11" max="11" width="7.58203125" style="3" customWidth="1"/>
    <col min="12" max="12" width="7.6640625" style="3" customWidth="1"/>
    <col min="13" max="13" width="7.58203125" style="3" customWidth="1"/>
    <col min="14" max="14" width="0.5" style="74" customWidth="1"/>
    <col min="15" max="15" width="11.75" style="3" customWidth="1"/>
    <col min="16" max="17" width="9.4140625" style="3" customWidth="1"/>
    <col min="18" max="18" width="6.75" style="3" customWidth="1"/>
    <col min="19" max="19" width="4.9140625" style="3" customWidth="1"/>
    <col min="20" max="16384" width="10.58203125" style="3"/>
  </cols>
  <sheetData>
    <row r="1" spans="1:19" ht="33" customHeight="1" thickBot="1" x14ac:dyDescent="0.2">
      <c r="A1" s="110" t="s">
        <v>1331</v>
      </c>
      <c r="B1" s="110"/>
      <c r="C1" s="110"/>
      <c r="D1" s="110"/>
      <c r="E1" s="110"/>
      <c r="F1" s="110"/>
      <c r="G1" s="110"/>
      <c r="H1" s="110"/>
      <c r="I1" s="110"/>
      <c r="J1" s="110"/>
      <c r="K1" s="110"/>
      <c r="L1" s="110"/>
      <c r="M1" s="110"/>
      <c r="N1" s="73"/>
    </row>
    <row r="2" spans="1:19" ht="14.25" customHeight="1" thickTop="1" thickBot="1" x14ac:dyDescent="0.2">
      <c r="A2" s="2" t="s">
        <v>794</v>
      </c>
      <c r="B2" s="111"/>
      <c r="C2" s="112"/>
      <c r="D2" s="112"/>
      <c r="E2" s="113"/>
      <c r="F2" s="10"/>
    </row>
    <row r="3" spans="1:19" ht="14.25" customHeight="1" thickTop="1" x14ac:dyDescent="0.15">
      <c r="A3" s="2" t="s">
        <v>19</v>
      </c>
      <c r="B3" s="120"/>
      <c r="C3" s="121"/>
      <c r="D3" s="121"/>
      <c r="E3" s="122"/>
      <c r="F3" s="10"/>
      <c r="G3" s="114"/>
      <c r="H3" s="116" t="s">
        <v>804</v>
      </c>
      <c r="I3" s="116"/>
      <c r="J3" s="116"/>
      <c r="K3" s="116"/>
      <c r="L3" s="116"/>
      <c r="M3" s="116"/>
      <c r="N3" s="75"/>
      <c r="O3" s="59"/>
    </row>
    <row r="4" spans="1:19" ht="14.25" customHeight="1" thickBot="1" x14ac:dyDescent="0.2">
      <c r="A4" s="2" t="s">
        <v>798</v>
      </c>
      <c r="B4" s="120"/>
      <c r="C4" s="121"/>
      <c r="D4" s="121"/>
      <c r="E4" s="122"/>
      <c r="F4" s="10"/>
      <c r="G4" s="115"/>
      <c r="H4" s="116"/>
      <c r="I4" s="116"/>
      <c r="J4" s="116"/>
      <c r="K4" s="116"/>
      <c r="L4" s="116"/>
      <c r="M4" s="116"/>
      <c r="N4" s="75"/>
      <c r="O4" s="11"/>
      <c r="P4" s="13"/>
    </row>
    <row r="5" spans="1:19" ht="14.25" customHeight="1" thickTop="1" x14ac:dyDescent="0.15">
      <c r="A5" s="2" t="s">
        <v>20</v>
      </c>
      <c r="B5" s="120"/>
      <c r="C5" s="121"/>
      <c r="D5" s="121"/>
      <c r="E5" s="122"/>
      <c r="F5" s="10"/>
    </row>
    <row r="6" spans="1:19" ht="14.25" customHeight="1" x14ac:dyDescent="0.15">
      <c r="A6" s="2" t="s">
        <v>21</v>
      </c>
      <c r="B6" s="120"/>
      <c r="C6" s="121"/>
      <c r="D6" s="121"/>
      <c r="E6" s="122"/>
      <c r="F6" s="10"/>
    </row>
    <row r="7" spans="1:19" ht="14.25" customHeight="1" thickBot="1" x14ac:dyDescent="0.2">
      <c r="A7" s="2" t="s">
        <v>814</v>
      </c>
      <c r="B7" s="117">
        <v>278</v>
      </c>
      <c r="C7" s="118"/>
      <c r="D7" s="118"/>
      <c r="E7" s="119"/>
      <c r="F7" s="12"/>
    </row>
    <row r="8" spans="1:19" ht="4.5" customHeight="1" thickTop="1" x14ac:dyDescent="0.15">
      <c r="A8" s="71"/>
      <c r="B8" s="98"/>
      <c r="C8" s="98"/>
      <c r="D8" s="98"/>
      <c r="E8" s="98"/>
      <c r="F8" s="12"/>
    </row>
    <row r="9" spans="1:19" s="7" customFormat="1" ht="63" customHeight="1" x14ac:dyDescent="0.15">
      <c r="A9" s="82" t="s">
        <v>1244</v>
      </c>
      <c r="B9" s="6" t="s">
        <v>1243</v>
      </c>
      <c r="C9" s="108" t="s">
        <v>1290</v>
      </c>
      <c r="D9" s="101" t="s">
        <v>1237</v>
      </c>
      <c r="E9" s="6" t="s">
        <v>1238</v>
      </c>
      <c r="F9" s="107" t="s">
        <v>1248</v>
      </c>
      <c r="G9" s="6" t="s">
        <v>1245</v>
      </c>
      <c r="H9" s="9" t="s">
        <v>1239</v>
      </c>
      <c r="I9" s="101" t="s">
        <v>795</v>
      </c>
      <c r="J9" s="6" t="s">
        <v>1240</v>
      </c>
      <c r="K9" s="8" t="s">
        <v>1241</v>
      </c>
      <c r="L9" s="8" t="s">
        <v>1242</v>
      </c>
      <c r="M9" s="102" t="s">
        <v>1403</v>
      </c>
      <c r="N9" s="72"/>
      <c r="O9" s="78" t="s">
        <v>797</v>
      </c>
      <c r="P9" s="79" t="s">
        <v>803</v>
      </c>
      <c r="Q9" s="79" t="s">
        <v>811</v>
      </c>
      <c r="R9" s="80" t="s">
        <v>1328</v>
      </c>
      <c r="S9" s="81" t="s">
        <v>813</v>
      </c>
    </row>
    <row r="10" spans="1:19" s="7" customFormat="1" ht="21" customHeight="1" thickBot="1" x14ac:dyDescent="0.2">
      <c r="A10" s="103" t="s">
        <v>1232</v>
      </c>
      <c r="B10" s="103" t="s">
        <v>1236</v>
      </c>
      <c r="C10" s="104">
        <v>111</v>
      </c>
      <c r="D10" s="104" t="s">
        <v>1246</v>
      </c>
      <c r="E10" s="104" t="s">
        <v>1247</v>
      </c>
      <c r="F10" s="104">
        <v>2</v>
      </c>
      <c r="G10" s="105">
        <v>29378</v>
      </c>
      <c r="H10" s="104" t="s">
        <v>1233</v>
      </c>
      <c r="I10" s="104" t="s">
        <v>1235</v>
      </c>
      <c r="J10" s="104" t="s">
        <v>1234</v>
      </c>
      <c r="K10" s="104">
        <v>1</v>
      </c>
      <c r="L10" s="104">
        <v>2</v>
      </c>
      <c r="M10" s="104">
        <v>101</v>
      </c>
      <c r="N10" s="72"/>
      <c r="O10" s="78" t="str">
        <f>IF(C10="","",VLOOKUP(M10,医療機関データ!$A:$B,2,FALSE))</f>
        <v>エヌ・ケイ・クリニック</v>
      </c>
      <c r="P10" s="77"/>
      <c r="Q10" s="77"/>
      <c r="R10" s="77"/>
      <c r="S10" s="77"/>
    </row>
    <row r="11" spans="1:19" ht="18" customHeight="1" x14ac:dyDescent="0.15">
      <c r="A11" s="99">
        <v>1</v>
      </c>
      <c r="B11" s="83"/>
      <c r="C11" s="84"/>
      <c r="D11" s="84"/>
      <c r="E11" s="85"/>
      <c r="F11" s="85"/>
      <c r="G11" s="86"/>
      <c r="H11" s="87"/>
      <c r="I11" s="85"/>
      <c r="J11" s="87"/>
      <c r="K11" s="84"/>
      <c r="L11" s="84"/>
      <c r="M11" s="88"/>
      <c r="N11" s="76"/>
      <c r="O11" s="78" t="str">
        <f>IF(C11="","",VLOOKUP(M11,医療機関データ!$A:$B,2,FALSE))</f>
        <v/>
      </c>
      <c r="P11" s="106" t="str">
        <f>IF(C11="","",IF(AND(K11&lt;&gt;1,K11&lt;&gt;2,K11&lt;&gt;3,K11&lt;&gt;"①",K11&lt;&gt;"②",K11&lt;&gt;"③"),"無効です",IF(AND(OR(K11="①",K11=1),VLOOKUP(M11,医療機関データ!$A:$G,4,FALSE)="－"),"自己採取不可","")))</f>
        <v/>
      </c>
      <c r="Q11" s="106" t="str">
        <f>IF(C11="","",IF(AND(L11&lt;&gt;1,L11&lt;&gt;2,L11&lt;&gt;"①",L11&lt;&gt;"②"),"無効です",IF(AND(OR(L11="②",L11=2),VLOOKUP(M11,医療機関データ!$A:$G,6,FALSE)="－"),"マンモグラフィー不可","")))</f>
        <v/>
      </c>
      <c r="R11" s="106" t="str">
        <f>IF(C11="","",IF(AND(OR(F11=2,F11="家族"),DATEDIF(G11,46477,"Y")&lt;35),"35歳未満です",""))</f>
        <v/>
      </c>
      <c r="S11" s="106" t="str">
        <f>IF(C11="","",IF(COUNTIFS($C$11:$C$310,C11,$D$11:$D$310,D11,$G$11:$G$310,G11)&gt;1,"重複",""))</f>
        <v/>
      </c>
    </row>
    <row r="12" spans="1:19" ht="18" customHeight="1" x14ac:dyDescent="0.15">
      <c r="A12" s="100">
        <v>2</v>
      </c>
      <c r="B12" s="89"/>
      <c r="C12" s="61"/>
      <c r="D12" s="61"/>
      <c r="E12" s="61"/>
      <c r="F12" s="61"/>
      <c r="G12" s="62"/>
      <c r="H12" s="63"/>
      <c r="I12" s="61"/>
      <c r="J12" s="63"/>
      <c r="K12" s="61"/>
      <c r="L12" s="61"/>
      <c r="M12" s="90"/>
      <c r="N12" s="76"/>
      <c r="O12" s="78" t="str">
        <f>IF(C12="","",VLOOKUP(M12,医療機関データ!$A:$B,2,FALSE))</f>
        <v/>
      </c>
      <c r="P12" s="106" t="str">
        <f>IF(C12="","",IF(AND(K12&lt;&gt;1,K12&lt;&gt;2,K12&lt;&gt;3,K12&lt;&gt;"①",K12&lt;&gt;"②",K12&lt;&gt;"③"),"無効です",IF(AND(OR(K12="①",K12=1),VLOOKUP(M12,医療機関データ!$A:$G,4,FALSE)="－"),"自己採取不可","")))</f>
        <v/>
      </c>
      <c r="Q12" s="106" t="str">
        <f>IF(C12="","",IF(AND(L12&lt;&gt;1,L12&lt;&gt;2,L12&lt;&gt;"①",L12&lt;&gt;"②"),"無効です",IF(AND(OR(L12="②",L12=2),VLOOKUP(M12,医療機関データ!$A:$G,6,FALSE)="－"),"マンモグラフィー不可","")))</f>
        <v/>
      </c>
      <c r="R12" s="106" t="str">
        <f t="shared" ref="R12:R75" si="0">IF(C12="","",IF(AND(OR(F12=2,F12="家族"),DATEDIF(G12,46477,"Y")&lt;35),"35歳未満です",""))</f>
        <v/>
      </c>
      <c r="S12" s="106" t="str">
        <f t="shared" ref="S12:S75" si="1">IF(C12="","",IF(COUNTIFS($C$11:$C$310,C12,$D$11:$D$310,D12,$G$11:$G$310,G12)&gt;1,"重複",""))</f>
        <v/>
      </c>
    </row>
    <row r="13" spans="1:19" ht="18" customHeight="1" x14ac:dyDescent="0.15">
      <c r="A13" s="100">
        <v>3</v>
      </c>
      <c r="B13" s="89"/>
      <c r="C13" s="61"/>
      <c r="D13" s="61"/>
      <c r="E13" s="61"/>
      <c r="F13" s="61"/>
      <c r="G13" s="62"/>
      <c r="H13" s="63"/>
      <c r="I13" s="61"/>
      <c r="J13" s="63"/>
      <c r="K13" s="61"/>
      <c r="L13" s="61"/>
      <c r="M13" s="90"/>
      <c r="N13" s="76"/>
      <c r="O13" s="78" t="str">
        <f>IF(C13="","",VLOOKUP(M13,医療機関データ!$A:$B,2,FALSE))</f>
        <v/>
      </c>
      <c r="P13" s="106" t="str">
        <f>IF(C13="","",IF(AND(K13&lt;&gt;1,K13&lt;&gt;2,K13&lt;&gt;3,K13&lt;&gt;"①",K13&lt;&gt;"②",K13&lt;&gt;"③"),"無効です",IF(AND(OR(K13="①",K13=1),VLOOKUP(M13,医療機関データ!$A:$G,4,FALSE)="－"),"自己採取不可","")))</f>
        <v/>
      </c>
      <c r="Q13" s="106" t="str">
        <f>IF(C13="","",IF(AND(L13&lt;&gt;1,L13&lt;&gt;2,L13&lt;&gt;"①",L13&lt;&gt;"②"),"無効です",IF(AND(OR(L13="②",L13=2),VLOOKUP(M13,医療機関データ!$A:$G,6,FALSE)="－"),"マンモグラフィー不可","")))</f>
        <v/>
      </c>
      <c r="R13" s="106" t="str">
        <f t="shared" si="0"/>
        <v/>
      </c>
      <c r="S13" s="106" t="str">
        <f t="shared" si="1"/>
        <v/>
      </c>
    </row>
    <row r="14" spans="1:19" ht="18" customHeight="1" x14ac:dyDescent="0.15">
      <c r="A14" s="100">
        <v>4</v>
      </c>
      <c r="B14" s="89"/>
      <c r="C14" s="61"/>
      <c r="D14" s="64"/>
      <c r="E14" s="61"/>
      <c r="F14" s="61"/>
      <c r="G14" s="62"/>
      <c r="H14" s="63"/>
      <c r="I14" s="61"/>
      <c r="J14" s="63"/>
      <c r="K14" s="61"/>
      <c r="L14" s="61"/>
      <c r="M14" s="90"/>
      <c r="N14" s="76"/>
      <c r="O14" s="78" t="str">
        <f>IF(C14="","",VLOOKUP(M14,医療機関データ!$A:$B,2,FALSE))</f>
        <v/>
      </c>
      <c r="P14" s="106" t="str">
        <f>IF(C14="","",IF(AND(K14&lt;&gt;1,K14&lt;&gt;2,K14&lt;&gt;3,K14&lt;&gt;"①",K14&lt;&gt;"②",K14&lt;&gt;"③"),"無効です",IF(AND(OR(K14="①",K14=1),VLOOKUP(M14,医療機関データ!$A:$G,4,FALSE)="－"),"自己採取不可","")))</f>
        <v/>
      </c>
      <c r="Q14" s="106" t="str">
        <f>IF(C14="","",IF(AND(L14&lt;&gt;1,L14&lt;&gt;2,L14&lt;&gt;"①",L14&lt;&gt;"②"),"無効です",IF(AND(OR(L14="②",L14=2),VLOOKUP(M14,医療機関データ!$A:$G,6,FALSE)="－"),"マンモグラフィー不可","")))</f>
        <v/>
      </c>
      <c r="R14" s="106" t="str">
        <f t="shared" si="0"/>
        <v/>
      </c>
      <c r="S14" s="106" t="str">
        <f t="shared" si="1"/>
        <v/>
      </c>
    </row>
    <row r="15" spans="1:19" ht="18" customHeight="1" x14ac:dyDescent="0.15">
      <c r="A15" s="100">
        <v>5</v>
      </c>
      <c r="B15" s="89"/>
      <c r="C15" s="61"/>
      <c r="D15" s="64"/>
      <c r="E15" s="61"/>
      <c r="F15" s="61"/>
      <c r="G15" s="62"/>
      <c r="H15" s="63"/>
      <c r="I15" s="61"/>
      <c r="J15" s="63"/>
      <c r="K15" s="61"/>
      <c r="L15" s="61"/>
      <c r="M15" s="90"/>
      <c r="N15" s="76"/>
      <c r="O15" s="78" t="str">
        <f>IF(C15="","",VLOOKUP(M15,医療機関データ!$A:$B,2,FALSE))</f>
        <v/>
      </c>
      <c r="P15" s="106" t="str">
        <f>IF(C15="","",IF(AND(K15&lt;&gt;1,K15&lt;&gt;2,K15&lt;&gt;3,K15&lt;&gt;"①",K15&lt;&gt;"②",K15&lt;&gt;"③"),"無効です",IF(AND(OR(K15="①",K15=1),VLOOKUP(M15,医療機関データ!$A:$G,4,FALSE)="－"),"自己採取不可","")))</f>
        <v/>
      </c>
      <c r="Q15" s="106" t="str">
        <f>IF(C15="","",IF(AND(L15&lt;&gt;1,L15&lt;&gt;2,L15&lt;&gt;"①",L15&lt;&gt;"②"),"無効です",IF(AND(OR(L15="②",L15=2),VLOOKUP(M15,医療機関データ!$A:$G,6,FALSE)="－"),"マンモグラフィー不可","")))</f>
        <v/>
      </c>
      <c r="R15" s="106" t="str">
        <f t="shared" si="0"/>
        <v/>
      </c>
      <c r="S15" s="106" t="str">
        <f t="shared" si="1"/>
        <v/>
      </c>
    </row>
    <row r="16" spans="1:19" ht="18" customHeight="1" x14ac:dyDescent="0.15">
      <c r="A16" s="100">
        <v>6</v>
      </c>
      <c r="B16" s="89"/>
      <c r="C16" s="61"/>
      <c r="D16" s="64"/>
      <c r="E16" s="61"/>
      <c r="F16" s="61"/>
      <c r="G16" s="62"/>
      <c r="H16" s="63"/>
      <c r="I16" s="61"/>
      <c r="J16" s="63"/>
      <c r="K16" s="61"/>
      <c r="L16" s="61"/>
      <c r="M16" s="90"/>
      <c r="N16" s="76"/>
      <c r="O16" s="78" t="str">
        <f>IF(C16="","",VLOOKUP(M16,医療機関データ!$A:$B,2,FALSE))</f>
        <v/>
      </c>
      <c r="P16" s="106" t="str">
        <f>IF(C16="","",IF(AND(K16&lt;&gt;1,K16&lt;&gt;2,K16&lt;&gt;3,K16&lt;&gt;"①",K16&lt;&gt;"②",K16&lt;&gt;"③"),"無効です",IF(AND(OR(K16="①",K16=1),VLOOKUP(M16,医療機関データ!$A:$G,4,FALSE)="－"),"自己採取不可","")))</f>
        <v/>
      </c>
      <c r="Q16" s="106" t="str">
        <f>IF(C16="","",IF(AND(L16&lt;&gt;1,L16&lt;&gt;2,L16&lt;&gt;"①",L16&lt;&gt;"②"),"無効です",IF(AND(OR(L16="②",L16=2),VLOOKUP(M16,医療機関データ!$A:$G,6,FALSE)="－"),"マンモグラフィー不可","")))</f>
        <v/>
      </c>
      <c r="R16" s="106" t="str">
        <f t="shared" si="0"/>
        <v/>
      </c>
      <c r="S16" s="106" t="str">
        <f t="shared" si="1"/>
        <v/>
      </c>
    </row>
    <row r="17" spans="1:19" ht="18" customHeight="1" x14ac:dyDescent="0.15">
      <c r="A17" s="100">
        <v>7</v>
      </c>
      <c r="B17" s="89"/>
      <c r="C17" s="61"/>
      <c r="D17" s="64"/>
      <c r="E17" s="61"/>
      <c r="F17" s="61"/>
      <c r="G17" s="62"/>
      <c r="H17" s="63"/>
      <c r="I17" s="61"/>
      <c r="J17" s="63"/>
      <c r="K17" s="61"/>
      <c r="L17" s="61"/>
      <c r="M17" s="90"/>
      <c r="N17" s="76"/>
      <c r="O17" s="78" t="str">
        <f>IF(C17="","",VLOOKUP(M17,医療機関データ!$A:$B,2,FALSE))</f>
        <v/>
      </c>
      <c r="P17" s="106" t="str">
        <f>IF(C17="","",IF(AND(K17&lt;&gt;1,K17&lt;&gt;2,K17&lt;&gt;3,K17&lt;&gt;"①",K17&lt;&gt;"②",K17&lt;&gt;"③"),"無効です",IF(AND(OR(K17="①",K17=1),VLOOKUP(M17,医療機関データ!$A:$G,4,FALSE)="－"),"自己採取不可","")))</f>
        <v/>
      </c>
      <c r="Q17" s="106" t="str">
        <f>IF(C17="","",IF(AND(L17&lt;&gt;1,L17&lt;&gt;2,L17&lt;&gt;"①",L17&lt;&gt;"②"),"無効です",IF(AND(OR(L17="②",L17=2),VLOOKUP(M17,医療機関データ!$A:$G,6,FALSE)="－"),"マンモグラフィー不可","")))</f>
        <v/>
      </c>
      <c r="R17" s="106" t="str">
        <f t="shared" si="0"/>
        <v/>
      </c>
      <c r="S17" s="106" t="str">
        <f t="shared" si="1"/>
        <v/>
      </c>
    </row>
    <row r="18" spans="1:19" ht="18" customHeight="1" x14ac:dyDescent="0.15">
      <c r="A18" s="100">
        <v>8</v>
      </c>
      <c r="B18" s="89"/>
      <c r="C18" s="61"/>
      <c r="D18" s="64"/>
      <c r="E18" s="61"/>
      <c r="F18" s="61"/>
      <c r="G18" s="62"/>
      <c r="H18" s="63"/>
      <c r="I18" s="61"/>
      <c r="J18" s="63"/>
      <c r="K18" s="61"/>
      <c r="L18" s="61"/>
      <c r="M18" s="90"/>
      <c r="N18" s="76"/>
      <c r="O18" s="78" t="str">
        <f>IF(C18="","",VLOOKUP(M18,医療機関データ!$A:$B,2,FALSE))</f>
        <v/>
      </c>
      <c r="P18" s="106" t="str">
        <f>IF(C18="","",IF(AND(K18&lt;&gt;1,K18&lt;&gt;2,K18&lt;&gt;3,K18&lt;&gt;"①",K18&lt;&gt;"②",K18&lt;&gt;"③"),"無効です",IF(AND(OR(K18="①",K18=1),VLOOKUP(M18,医療機関データ!$A:$G,4,FALSE)="－"),"自己採取不可","")))</f>
        <v/>
      </c>
      <c r="Q18" s="106" t="str">
        <f>IF(C18="","",IF(AND(L18&lt;&gt;1,L18&lt;&gt;2,L18&lt;&gt;"①",L18&lt;&gt;"②"),"無効です",IF(AND(OR(L18="②",L18=2),VLOOKUP(M18,医療機関データ!$A:$G,6,FALSE)="－"),"マンモグラフィー不可","")))</f>
        <v/>
      </c>
      <c r="R18" s="106" t="str">
        <f t="shared" si="0"/>
        <v/>
      </c>
      <c r="S18" s="106" t="str">
        <f t="shared" si="1"/>
        <v/>
      </c>
    </row>
    <row r="19" spans="1:19" ht="18" customHeight="1" x14ac:dyDescent="0.15">
      <c r="A19" s="100">
        <v>9</v>
      </c>
      <c r="B19" s="89"/>
      <c r="C19" s="61"/>
      <c r="D19" s="64"/>
      <c r="E19" s="61"/>
      <c r="F19" s="61"/>
      <c r="G19" s="62"/>
      <c r="H19" s="63"/>
      <c r="I19" s="61"/>
      <c r="J19" s="63"/>
      <c r="K19" s="61"/>
      <c r="L19" s="61"/>
      <c r="M19" s="90"/>
      <c r="N19" s="76"/>
      <c r="O19" s="78" t="str">
        <f>IF(C19="","",VLOOKUP(M19,医療機関データ!$A:$B,2,FALSE))</f>
        <v/>
      </c>
      <c r="P19" s="106" t="str">
        <f>IF(C19="","",IF(AND(K19&lt;&gt;1,K19&lt;&gt;2,K19&lt;&gt;3,K19&lt;&gt;"①",K19&lt;&gt;"②",K19&lt;&gt;"③"),"無効です",IF(AND(OR(K19="①",K19=1),VLOOKUP(M19,医療機関データ!$A:$G,4,FALSE)="－"),"自己採取不可","")))</f>
        <v/>
      </c>
      <c r="Q19" s="106" t="str">
        <f>IF(C19="","",IF(AND(L19&lt;&gt;1,L19&lt;&gt;2,L19&lt;&gt;"①",L19&lt;&gt;"②"),"無効です",IF(AND(OR(L19="②",L19=2),VLOOKUP(M19,医療機関データ!$A:$G,6,FALSE)="－"),"マンモグラフィー不可","")))</f>
        <v/>
      </c>
      <c r="R19" s="106" t="str">
        <f t="shared" si="0"/>
        <v/>
      </c>
      <c r="S19" s="106" t="str">
        <f t="shared" si="1"/>
        <v/>
      </c>
    </row>
    <row r="20" spans="1:19" ht="18" customHeight="1" x14ac:dyDescent="0.15">
      <c r="A20" s="100">
        <v>10</v>
      </c>
      <c r="B20" s="89"/>
      <c r="C20" s="61"/>
      <c r="D20" s="64"/>
      <c r="E20" s="61"/>
      <c r="F20" s="61"/>
      <c r="G20" s="62"/>
      <c r="H20" s="63"/>
      <c r="I20" s="61"/>
      <c r="J20" s="63"/>
      <c r="K20" s="61"/>
      <c r="L20" s="61"/>
      <c r="M20" s="90"/>
      <c r="N20" s="76"/>
      <c r="O20" s="78" t="str">
        <f>IF(C20="","",VLOOKUP(M20,医療機関データ!$A:$B,2,FALSE))</f>
        <v/>
      </c>
      <c r="P20" s="106" t="str">
        <f>IF(C20="","",IF(AND(K20&lt;&gt;1,K20&lt;&gt;2,K20&lt;&gt;3,K20&lt;&gt;"①",K20&lt;&gt;"②",K20&lt;&gt;"③"),"無効です",IF(AND(OR(K20="①",K20=1),VLOOKUP(M20,医療機関データ!$A:$G,4,FALSE)="－"),"自己採取不可","")))</f>
        <v/>
      </c>
      <c r="Q20" s="106" t="str">
        <f>IF(C20="","",IF(AND(L20&lt;&gt;1,L20&lt;&gt;2,L20&lt;&gt;"①",L20&lt;&gt;"②"),"無効です",IF(AND(OR(L20="②",L20=2),VLOOKUP(M20,医療機関データ!$A:$G,6,FALSE)="－"),"マンモグラフィー不可","")))</f>
        <v/>
      </c>
      <c r="R20" s="106" t="str">
        <f t="shared" si="0"/>
        <v/>
      </c>
      <c r="S20" s="106" t="str">
        <f t="shared" si="1"/>
        <v/>
      </c>
    </row>
    <row r="21" spans="1:19" ht="18" customHeight="1" x14ac:dyDescent="0.15">
      <c r="A21" s="100">
        <v>11</v>
      </c>
      <c r="B21" s="89"/>
      <c r="C21" s="61"/>
      <c r="D21" s="64"/>
      <c r="E21" s="61"/>
      <c r="F21" s="61"/>
      <c r="G21" s="62"/>
      <c r="H21" s="63"/>
      <c r="I21" s="61"/>
      <c r="J21" s="63"/>
      <c r="K21" s="61"/>
      <c r="L21" s="61"/>
      <c r="M21" s="90"/>
      <c r="N21" s="76"/>
      <c r="O21" s="78" t="str">
        <f>IF(C21="","",VLOOKUP(M21,医療機関データ!$A:$B,2,FALSE))</f>
        <v/>
      </c>
      <c r="P21" s="106" t="str">
        <f>IF(C21="","",IF(AND(K21&lt;&gt;1,K21&lt;&gt;2,K21&lt;&gt;3,K21&lt;&gt;"①",K21&lt;&gt;"②",K21&lt;&gt;"③"),"無効です",IF(AND(OR(K21="①",K21=1),VLOOKUP(M21,医療機関データ!$A:$G,4,FALSE)="－"),"自己採取不可","")))</f>
        <v/>
      </c>
      <c r="Q21" s="106" t="str">
        <f>IF(C21="","",IF(AND(L21&lt;&gt;1,L21&lt;&gt;2,L21&lt;&gt;"①",L21&lt;&gt;"②"),"無効です",IF(AND(OR(L21="②",L21=2),VLOOKUP(M21,医療機関データ!$A:$G,6,FALSE)="－"),"マンモグラフィー不可","")))</f>
        <v/>
      </c>
      <c r="R21" s="106" t="str">
        <f t="shared" si="0"/>
        <v/>
      </c>
      <c r="S21" s="106" t="str">
        <f t="shared" si="1"/>
        <v/>
      </c>
    </row>
    <row r="22" spans="1:19" ht="18" customHeight="1" x14ac:dyDescent="0.15">
      <c r="A22" s="100">
        <v>12</v>
      </c>
      <c r="B22" s="89"/>
      <c r="C22" s="61"/>
      <c r="D22" s="64"/>
      <c r="E22" s="61"/>
      <c r="F22" s="61"/>
      <c r="G22" s="62"/>
      <c r="H22" s="63"/>
      <c r="I22" s="61"/>
      <c r="J22" s="63"/>
      <c r="K22" s="61"/>
      <c r="L22" s="61"/>
      <c r="M22" s="90"/>
      <c r="N22" s="76"/>
      <c r="O22" s="78" t="str">
        <f>IF(C22="","",VLOOKUP(M22,医療機関データ!$A:$B,2,FALSE))</f>
        <v/>
      </c>
      <c r="P22" s="106" t="str">
        <f>IF(C22="","",IF(AND(K22&lt;&gt;1,K22&lt;&gt;2,K22&lt;&gt;3,K22&lt;&gt;"①",K22&lt;&gt;"②",K22&lt;&gt;"③"),"無効です",IF(AND(OR(K22="①",K22=1),VLOOKUP(M22,医療機関データ!$A:$G,4,FALSE)="－"),"自己採取不可","")))</f>
        <v/>
      </c>
      <c r="Q22" s="106" t="str">
        <f>IF(C22="","",IF(AND(L22&lt;&gt;1,L22&lt;&gt;2,L22&lt;&gt;"①",L22&lt;&gt;"②"),"無効です",IF(AND(OR(L22="②",L22=2),VLOOKUP(M22,医療機関データ!$A:$G,6,FALSE)="－"),"マンモグラフィー不可","")))</f>
        <v/>
      </c>
      <c r="R22" s="106" t="str">
        <f t="shared" si="0"/>
        <v/>
      </c>
      <c r="S22" s="106" t="str">
        <f t="shared" si="1"/>
        <v/>
      </c>
    </row>
    <row r="23" spans="1:19" ht="18" customHeight="1" x14ac:dyDescent="0.15">
      <c r="A23" s="100">
        <v>13</v>
      </c>
      <c r="B23" s="89"/>
      <c r="C23" s="61"/>
      <c r="D23" s="64"/>
      <c r="E23" s="61"/>
      <c r="F23" s="61"/>
      <c r="G23" s="62"/>
      <c r="H23" s="63"/>
      <c r="I23" s="61"/>
      <c r="J23" s="63"/>
      <c r="K23" s="61"/>
      <c r="L23" s="61"/>
      <c r="M23" s="90"/>
      <c r="N23" s="76"/>
      <c r="O23" s="78" t="str">
        <f>IF(C23="","",VLOOKUP(M23,医療機関データ!$A:$B,2,FALSE))</f>
        <v/>
      </c>
      <c r="P23" s="106" t="str">
        <f>IF(C23="","",IF(AND(K23&lt;&gt;1,K23&lt;&gt;2,K23&lt;&gt;3,K23&lt;&gt;"①",K23&lt;&gt;"②",K23&lt;&gt;"③"),"無効です",IF(AND(OR(K23="①",K23=1),VLOOKUP(M23,医療機関データ!$A:$G,4,FALSE)="－"),"自己採取不可","")))</f>
        <v/>
      </c>
      <c r="Q23" s="106" t="str">
        <f>IF(C23="","",IF(AND(L23&lt;&gt;1,L23&lt;&gt;2,L23&lt;&gt;"①",L23&lt;&gt;"②"),"無効です",IF(AND(OR(L23="②",L23=2),VLOOKUP(M23,医療機関データ!$A:$G,6,FALSE)="－"),"マンモグラフィー不可","")))</f>
        <v/>
      </c>
      <c r="R23" s="106" t="str">
        <f t="shared" si="0"/>
        <v/>
      </c>
      <c r="S23" s="106" t="str">
        <f t="shared" si="1"/>
        <v/>
      </c>
    </row>
    <row r="24" spans="1:19" ht="18" customHeight="1" x14ac:dyDescent="0.15">
      <c r="A24" s="100">
        <v>14</v>
      </c>
      <c r="B24" s="89"/>
      <c r="C24" s="65"/>
      <c r="D24" s="66"/>
      <c r="E24" s="65"/>
      <c r="F24" s="65"/>
      <c r="G24" s="67"/>
      <c r="H24" s="68"/>
      <c r="I24" s="65"/>
      <c r="J24" s="68"/>
      <c r="K24" s="65"/>
      <c r="L24" s="65"/>
      <c r="M24" s="91"/>
      <c r="N24" s="76"/>
      <c r="O24" s="78" t="str">
        <f>IF(C24="","",VLOOKUP(M24,医療機関データ!$A:$B,2,FALSE))</f>
        <v/>
      </c>
      <c r="P24" s="106" t="str">
        <f>IF(C24="","",IF(AND(K24&lt;&gt;1,K24&lt;&gt;2,K24&lt;&gt;3,K24&lt;&gt;"①",K24&lt;&gt;"②",K24&lt;&gt;"③"),"無効です",IF(AND(OR(K24="①",K24=1),VLOOKUP(M24,医療機関データ!$A:$G,4,FALSE)="－"),"自己採取不可","")))</f>
        <v/>
      </c>
      <c r="Q24" s="106" t="str">
        <f>IF(C24="","",IF(AND(L24&lt;&gt;1,L24&lt;&gt;2,L24&lt;&gt;"①",L24&lt;&gt;"②"),"無効です",IF(AND(OR(L24="②",L24=2),VLOOKUP(M24,医療機関データ!$A:$G,6,FALSE)="－"),"マンモグラフィー不可","")))</f>
        <v/>
      </c>
      <c r="R24" s="106" t="str">
        <f t="shared" si="0"/>
        <v/>
      </c>
      <c r="S24" s="106" t="str">
        <f t="shared" si="1"/>
        <v/>
      </c>
    </row>
    <row r="25" spans="1:19" ht="18" customHeight="1" x14ac:dyDescent="0.15">
      <c r="A25" s="100">
        <v>15</v>
      </c>
      <c r="B25" s="89"/>
      <c r="C25" s="61"/>
      <c r="D25" s="61"/>
      <c r="E25" s="61"/>
      <c r="F25" s="61"/>
      <c r="G25" s="62"/>
      <c r="H25" s="63"/>
      <c r="I25" s="61"/>
      <c r="J25" s="63"/>
      <c r="K25" s="61"/>
      <c r="L25" s="61"/>
      <c r="M25" s="90"/>
      <c r="N25" s="76"/>
      <c r="O25" s="78" t="str">
        <f>IF(C25="","",VLOOKUP(M25,医療機関データ!$A:$B,2,FALSE))</f>
        <v/>
      </c>
      <c r="P25" s="106" t="str">
        <f>IF(C25="","",IF(AND(K25&lt;&gt;1,K25&lt;&gt;2,K25&lt;&gt;3,K25&lt;&gt;"①",K25&lt;&gt;"②",K25&lt;&gt;"③"),"無効です",IF(AND(OR(K25="①",K25=1),VLOOKUP(M25,医療機関データ!$A:$G,4,FALSE)="－"),"自己採取不可","")))</f>
        <v/>
      </c>
      <c r="Q25" s="106" t="str">
        <f>IF(C25="","",IF(AND(L25&lt;&gt;1,L25&lt;&gt;2,L25&lt;&gt;"①",L25&lt;&gt;"②"),"無効です",IF(AND(OR(L25="②",L25=2),VLOOKUP(M25,医療機関データ!$A:$G,6,FALSE)="－"),"マンモグラフィー不可","")))</f>
        <v/>
      </c>
      <c r="R25" s="106" t="str">
        <f t="shared" si="0"/>
        <v/>
      </c>
      <c r="S25" s="106" t="str">
        <f t="shared" si="1"/>
        <v/>
      </c>
    </row>
    <row r="26" spans="1:19" ht="18" customHeight="1" x14ac:dyDescent="0.15">
      <c r="A26" s="100">
        <v>16</v>
      </c>
      <c r="B26" s="89"/>
      <c r="C26" s="64"/>
      <c r="D26" s="64"/>
      <c r="E26" s="64"/>
      <c r="F26" s="64"/>
      <c r="G26" s="69"/>
      <c r="H26" s="70"/>
      <c r="I26" s="64"/>
      <c r="J26" s="70"/>
      <c r="K26" s="64"/>
      <c r="L26" s="64"/>
      <c r="M26" s="92"/>
      <c r="N26" s="76"/>
      <c r="O26" s="78" t="str">
        <f>IF(C26="","",VLOOKUP(M26,医療機関データ!$A:$B,2,FALSE))</f>
        <v/>
      </c>
      <c r="P26" s="106" t="str">
        <f>IF(C26="","",IF(AND(K26&lt;&gt;1,K26&lt;&gt;2,K26&lt;&gt;3,K26&lt;&gt;"①",K26&lt;&gt;"②",K26&lt;&gt;"③"),"無効です",IF(AND(OR(K26="①",K26=1),VLOOKUP(M26,医療機関データ!$A:$G,4,FALSE)="－"),"自己採取不可","")))</f>
        <v/>
      </c>
      <c r="Q26" s="106" t="str">
        <f>IF(C26="","",IF(AND(L26&lt;&gt;1,L26&lt;&gt;2,L26&lt;&gt;"①",L26&lt;&gt;"②"),"無効です",IF(AND(OR(L26="②",L26=2),VLOOKUP(M26,医療機関データ!$A:$G,6,FALSE)="－"),"マンモグラフィー不可","")))</f>
        <v/>
      </c>
      <c r="R26" s="106" t="str">
        <f t="shared" si="0"/>
        <v/>
      </c>
      <c r="S26" s="106" t="str">
        <f t="shared" si="1"/>
        <v/>
      </c>
    </row>
    <row r="27" spans="1:19" ht="18" customHeight="1" x14ac:dyDescent="0.15">
      <c r="A27" s="100">
        <v>17</v>
      </c>
      <c r="B27" s="89"/>
      <c r="C27" s="61"/>
      <c r="D27" s="64"/>
      <c r="E27" s="61"/>
      <c r="F27" s="61"/>
      <c r="G27" s="62"/>
      <c r="H27" s="63"/>
      <c r="I27" s="61"/>
      <c r="J27" s="63"/>
      <c r="K27" s="61"/>
      <c r="L27" s="61"/>
      <c r="M27" s="90"/>
      <c r="N27" s="76"/>
      <c r="O27" s="78" t="str">
        <f>IF(C27="","",VLOOKUP(M27,医療機関データ!$A:$B,2,FALSE))</f>
        <v/>
      </c>
      <c r="P27" s="106" t="str">
        <f>IF(C27="","",IF(AND(K27&lt;&gt;1,K27&lt;&gt;2,K27&lt;&gt;3,K27&lt;&gt;"①",K27&lt;&gt;"②",K27&lt;&gt;"③"),"無効です",IF(AND(OR(K27="①",K27=1),VLOOKUP(M27,医療機関データ!$A:$G,4,FALSE)="－"),"自己採取不可","")))</f>
        <v/>
      </c>
      <c r="Q27" s="106" t="str">
        <f>IF(C27="","",IF(AND(L27&lt;&gt;1,L27&lt;&gt;2,L27&lt;&gt;"①",L27&lt;&gt;"②"),"無効です",IF(AND(OR(L27="②",L27=2),VLOOKUP(M27,医療機関データ!$A:$G,6,FALSE)="－"),"マンモグラフィー不可","")))</f>
        <v/>
      </c>
      <c r="R27" s="106" t="str">
        <f t="shared" si="0"/>
        <v/>
      </c>
      <c r="S27" s="106" t="str">
        <f t="shared" si="1"/>
        <v/>
      </c>
    </row>
    <row r="28" spans="1:19" ht="18" customHeight="1" x14ac:dyDescent="0.15">
      <c r="A28" s="100">
        <v>18</v>
      </c>
      <c r="B28" s="89"/>
      <c r="C28" s="61"/>
      <c r="D28" s="64"/>
      <c r="E28" s="61"/>
      <c r="F28" s="61"/>
      <c r="G28" s="62"/>
      <c r="H28" s="63"/>
      <c r="I28" s="61"/>
      <c r="J28" s="63"/>
      <c r="K28" s="61"/>
      <c r="L28" s="61"/>
      <c r="M28" s="90"/>
      <c r="N28" s="76"/>
      <c r="O28" s="78" t="str">
        <f>IF(C28="","",VLOOKUP(M28,医療機関データ!$A:$B,2,FALSE))</f>
        <v/>
      </c>
      <c r="P28" s="106" t="str">
        <f>IF(C28="","",IF(AND(K28&lt;&gt;1,K28&lt;&gt;2,K28&lt;&gt;3,K28&lt;&gt;"①",K28&lt;&gt;"②",K28&lt;&gt;"③"),"無効です",IF(AND(OR(K28="①",K28=1),VLOOKUP(M28,医療機関データ!$A:$G,4,FALSE)="－"),"自己採取不可","")))</f>
        <v/>
      </c>
      <c r="Q28" s="106" t="str">
        <f>IF(C28="","",IF(AND(L28&lt;&gt;1,L28&lt;&gt;2,L28&lt;&gt;"①",L28&lt;&gt;"②"),"無効です",IF(AND(OR(L28="②",L28=2),VLOOKUP(M28,医療機関データ!$A:$G,6,FALSE)="－"),"マンモグラフィー不可","")))</f>
        <v/>
      </c>
      <c r="R28" s="106" t="str">
        <f t="shared" si="0"/>
        <v/>
      </c>
      <c r="S28" s="106" t="str">
        <f t="shared" si="1"/>
        <v/>
      </c>
    </row>
    <row r="29" spans="1:19" ht="18" customHeight="1" x14ac:dyDescent="0.15">
      <c r="A29" s="100">
        <v>19</v>
      </c>
      <c r="B29" s="89"/>
      <c r="C29" s="61"/>
      <c r="D29" s="64"/>
      <c r="E29" s="61"/>
      <c r="F29" s="61"/>
      <c r="G29" s="62"/>
      <c r="H29" s="63"/>
      <c r="I29" s="61"/>
      <c r="J29" s="63"/>
      <c r="K29" s="61"/>
      <c r="L29" s="61"/>
      <c r="M29" s="90"/>
      <c r="N29" s="76"/>
      <c r="O29" s="78" t="str">
        <f>IF(C29="","",VLOOKUP(M29,医療機関データ!$A:$B,2,FALSE))</f>
        <v/>
      </c>
      <c r="P29" s="106" t="str">
        <f>IF(C29="","",IF(AND(K29&lt;&gt;1,K29&lt;&gt;2,K29&lt;&gt;3,K29&lt;&gt;"①",K29&lt;&gt;"②",K29&lt;&gt;"③"),"無効です",IF(AND(OR(K29="①",K29=1),VLOOKUP(M29,医療機関データ!$A:$G,4,FALSE)="－"),"自己採取不可","")))</f>
        <v/>
      </c>
      <c r="Q29" s="106" t="str">
        <f>IF(C29="","",IF(AND(L29&lt;&gt;1,L29&lt;&gt;2,L29&lt;&gt;"①",L29&lt;&gt;"②"),"無効です",IF(AND(OR(L29="②",L29=2),VLOOKUP(M29,医療機関データ!$A:$G,6,FALSE)="－"),"マンモグラフィー不可","")))</f>
        <v/>
      </c>
      <c r="R29" s="106" t="str">
        <f t="shared" si="0"/>
        <v/>
      </c>
      <c r="S29" s="106" t="str">
        <f t="shared" si="1"/>
        <v/>
      </c>
    </row>
    <row r="30" spans="1:19" ht="18" customHeight="1" x14ac:dyDescent="0.15">
      <c r="A30" s="100">
        <v>20</v>
      </c>
      <c r="B30" s="89"/>
      <c r="C30" s="61"/>
      <c r="D30" s="64"/>
      <c r="E30" s="61"/>
      <c r="F30" s="61"/>
      <c r="G30" s="62"/>
      <c r="H30" s="63"/>
      <c r="I30" s="61"/>
      <c r="J30" s="63"/>
      <c r="K30" s="61"/>
      <c r="L30" s="61"/>
      <c r="M30" s="90"/>
      <c r="N30" s="76"/>
      <c r="O30" s="78" t="str">
        <f>IF(C30="","",VLOOKUP(M30,医療機関データ!$A:$B,2,FALSE))</f>
        <v/>
      </c>
      <c r="P30" s="106" t="str">
        <f>IF(C30="","",IF(AND(K30&lt;&gt;1,K30&lt;&gt;2,K30&lt;&gt;3,K30&lt;&gt;"①",K30&lt;&gt;"②",K30&lt;&gt;"③"),"無効です",IF(AND(OR(K30="①",K30=1),VLOOKUP(M30,医療機関データ!$A:$G,4,FALSE)="－"),"自己採取不可","")))</f>
        <v/>
      </c>
      <c r="Q30" s="106" t="str">
        <f>IF(C30="","",IF(AND(L30&lt;&gt;1,L30&lt;&gt;2,L30&lt;&gt;"①",L30&lt;&gt;"②"),"無効です",IF(AND(OR(L30="②",L30=2),VLOOKUP(M30,医療機関データ!$A:$G,6,FALSE)="－"),"マンモグラフィー不可","")))</f>
        <v/>
      </c>
      <c r="R30" s="106" t="str">
        <f t="shared" si="0"/>
        <v/>
      </c>
      <c r="S30" s="106" t="str">
        <f t="shared" si="1"/>
        <v/>
      </c>
    </row>
    <row r="31" spans="1:19" ht="18" customHeight="1" x14ac:dyDescent="0.15">
      <c r="A31" s="100">
        <v>21</v>
      </c>
      <c r="B31" s="89"/>
      <c r="C31" s="61"/>
      <c r="D31" s="64"/>
      <c r="E31" s="61"/>
      <c r="F31" s="61"/>
      <c r="G31" s="62"/>
      <c r="H31" s="63"/>
      <c r="I31" s="61"/>
      <c r="J31" s="63"/>
      <c r="K31" s="61"/>
      <c r="L31" s="61"/>
      <c r="M31" s="90"/>
      <c r="N31" s="76"/>
      <c r="O31" s="78" t="str">
        <f>IF(C31="","",VLOOKUP(M31,医療機関データ!$A:$B,2,FALSE))</f>
        <v/>
      </c>
      <c r="P31" s="106" t="str">
        <f>IF(C31="","",IF(AND(K31&lt;&gt;1,K31&lt;&gt;2,K31&lt;&gt;3,K31&lt;&gt;"①",K31&lt;&gt;"②",K31&lt;&gt;"③"),"無効です",IF(AND(OR(K31="①",K31=1),VLOOKUP(M31,医療機関データ!$A:$G,4,FALSE)="－"),"自己採取不可","")))</f>
        <v/>
      </c>
      <c r="Q31" s="106" t="str">
        <f>IF(C31="","",IF(AND(L31&lt;&gt;1,L31&lt;&gt;2,L31&lt;&gt;"①",L31&lt;&gt;"②"),"無効です",IF(AND(OR(L31="②",L31=2),VLOOKUP(M31,医療機関データ!$A:$G,6,FALSE)="－"),"マンモグラフィー不可","")))</f>
        <v/>
      </c>
      <c r="R31" s="106" t="str">
        <f t="shared" si="0"/>
        <v/>
      </c>
      <c r="S31" s="106" t="str">
        <f t="shared" si="1"/>
        <v/>
      </c>
    </row>
    <row r="32" spans="1:19" ht="18" customHeight="1" x14ac:dyDescent="0.15">
      <c r="A32" s="100">
        <v>22</v>
      </c>
      <c r="B32" s="89"/>
      <c r="C32" s="61"/>
      <c r="D32" s="64"/>
      <c r="E32" s="61"/>
      <c r="F32" s="61"/>
      <c r="G32" s="62"/>
      <c r="H32" s="63"/>
      <c r="I32" s="61"/>
      <c r="J32" s="63"/>
      <c r="K32" s="61"/>
      <c r="L32" s="61"/>
      <c r="M32" s="90"/>
      <c r="N32" s="76"/>
      <c r="O32" s="78" t="str">
        <f>IF(C32="","",VLOOKUP(M32,医療機関データ!$A:$B,2,FALSE))</f>
        <v/>
      </c>
      <c r="P32" s="106" t="str">
        <f>IF(C32="","",IF(AND(K32&lt;&gt;1,K32&lt;&gt;2,K32&lt;&gt;3,K32&lt;&gt;"①",K32&lt;&gt;"②",K32&lt;&gt;"③"),"無効です",IF(AND(OR(K32="①",K32=1),VLOOKUP(M32,医療機関データ!$A:$G,4,FALSE)="－"),"自己採取不可","")))</f>
        <v/>
      </c>
      <c r="Q32" s="106" t="str">
        <f>IF(C32="","",IF(AND(L32&lt;&gt;1,L32&lt;&gt;2,L32&lt;&gt;"①",L32&lt;&gt;"②"),"無効です",IF(AND(OR(L32="②",L32=2),VLOOKUP(M32,医療機関データ!$A:$G,6,FALSE)="－"),"マンモグラフィー不可","")))</f>
        <v/>
      </c>
      <c r="R32" s="106" t="str">
        <f t="shared" si="0"/>
        <v/>
      </c>
      <c r="S32" s="106" t="str">
        <f t="shared" si="1"/>
        <v/>
      </c>
    </row>
    <row r="33" spans="1:19" ht="18" customHeight="1" x14ac:dyDescent="0.15">
      <c r="A33" s="100">
        <v>23</v>
      </c>
      <c r="B33" s="89"/>
      <c r="C33" s="61"/>
      <c r="D33" s="64"/>
      <c r="E33" s="61"/>
      <c r="F33" s="61"/>
      <c r="G33" s="62"/>
      <c r="H33" s="63"/>
      <c r="I33" s="61"/>
      <c r="J33" s="63"/>
      <c r="K33" s="61"/>
      <c r="L33" s="61"/>
      <c r="M33" s="90"/>
      <c r="N33" s="76"/>
      <c r="O33" s="78" t="str">
        <f>IF(C33="","",VLOOKUP(M33,医療機関データ!$A:$B,2,FALSE))</f>
        <v/>
      </c>
      <c r="P33" s="106" t="str">
        <f>IF(C33="","",IF(AND(K33&lt;&gt;1,K33&lt;&gt;2,K33&lt;&gt;3,K33&lt;&gt;"①",K33&lt;&gt;"②",K33&lt;&gt;"③"),"無効です",IF(AND(OR(K33="①",K33=1),VLOOKUP(M33,医療機関データ!$A:$G,4,FALSE)="－"),"自己採取不可","")))</f>
        <v/>
      </c>
      <c r="Q33" s="106" t="str">
        <f>IF(C33="","",IF(AND(L33&lt;&gt;1,L33&lt;&gt;2,L33&lt;&gt;"①",L33&lt;&gt;"②"),"無効です",IF(AND(OR(L33="②",L33=2),VLOOKUP(M33,医療機関データ!$A:$G,6,FALSE)="－"),"マンモグラフィー不可","")))</f>
        <v/>
      </c>
      <c r="R33" s="106" t="str">
        <f t="shared" si="0"/>
        <v/>
      </c>
      <c r="S33" s="106" t="str">
        <f t="shared" si="1"/>
        <v/>
      </c>
    </row>
    <row r="34" spans="1:19" ht="18" customHeight="1" x14ac:dyDescent="0.15">
      <c r="A34" s="100">
        <v>24</v>
      </c>
      <c r="B34" s="89"/>
      <c r="C34" s="61"/>
      <c r="D34" s="64"/>
      <c r="E34" s="61"/>
      <c r="F34" s="61"/>
      <c r="G34" s="62"/>
      <c r="H34" s="63"/>
      <c r="I34" s="61"/>
      <c r="J34" s="63"/>
      <c r="K34" s="61"/>
      <c r="L34" s="61"/>
      <c r="M34" s="90"/>
      <c r="N34" s="76"/>
      <c r="O34" s="78" t="str">
        <f>IF(C34="","",VLOOKUP(M34,医療機関データ!$A:$B,2,FALSE))</f>
        <v/>
      </c>
      <c r="P34" s="106" t="str">
        <f>IF(C34="","",IF(AND(K34&lt;&gt;1,K34&lt;&gt;2,K34&lt;&gt;3,K34&lt;&gt;"①",K34&lt;&gt;"②",K34&lt;&gt;"③"),"無効です",IF(AND(OR(K34="①",K34=1),VLOOKUP(M34,医療機関データ!$A:$G,4,FALSE)="－"),"自己採取不可","")))</f>
        <v/>
      </c>
      <c r="Q34" s="106" t="str">
        <f>IF(C34="","",IF(AND(L34&lt;&gt;1,L34&lt;&gt;2,L34&lt;&gt;"①",L34&lt;&gt;"②"),"無効です",IF(AND(OR(L34="②",L34=2),VLOOKUP(M34,医療機関データ!$A:$G,6,FALSE)="－"),"マンモグラフィー不可","")))</f>
        <v/>
      </c>
      <c r="R34" s="106" t="str">
        <f t="shared" si="0"/>
        <v/>
      </c>
      <c r="S34" s="106" t="str">
        <f t="shared" si="1"/>
        <v/>
      </c>
    </row>
    <row r="35" spans="1:19" ht="18" customHeight="1" x14ac:dyDescent="0.15">
      <c r="A35" s="100">
        <v>25</v>
      </c>
      <c r="B35" s="89"/>
      <c r="C35" s="61"/>
      <c r="D35" s="64"/>
      <c r="E35" s="61"/>
      <c r="F35" s="61"/>
      <c r="G35" s="62"/>
      <c r="H35" s="63"/>
      <c r="I35" s="61"/>
      <c r="J35" s="63"/>
      <c r="K35" s="61"/>
      <c r="L35" s="61"/>
      <c r="M35" s="90"/>
      <c r="N35" s="76"/>
      <c r="O35" s="78" t="str">
        <f>IF(C35="","",VLOOKUP(M35,医療機関データ!$A:$B,2,FALSE))</f>
        <v/>
      </c>
      <c r="P35" s="106" t="str">
        <f>IF(C35="","",IF(AND(K35&lt;&gt;1,K35&lt;&gt;2,K35&lt;&gt;3,K35&lt;&gt;"①",K35&lt;&gt;"②",K35&lt;&gt;"③"),"無効です",IF(AND(OR(K35="①",K35=1),VLOOKUP(M35,医療機関データ!$A:$G,4,FALSE)="－"),"自己採取不可","")))</f>
        <v/>
      </c>
      <c r="Q35" s="106" t="str">
        <f>IF(C35="","",IF(AND(L35&lt;&gt;1,L35&lt;&gt;2,L35&lt;&gt;"①",L35&lt;&gt;"②"),"無効です",IF(AND(OR(L35="②",L35=2),VLOOKUP(M35,医療機関データ!$A:$G,6,FALSE)="－"),"マンモグラフィー不可","")))</f>
        <v/>
      </c>
      <c r="R35" s="106" t="str">
        <f t="shared" si="0"/>
        <v/>
      </c>
      <c r="S35" s="106" t="str">
        <f t="shared" si="1"/>
        <v/>
      </c>
    </row>
    <row r="36" spans="1:19" ht="18" customHeight="1" x14ac:dyDescent="0.15">
      <c r="A36" s="100">
        <v>26</v>
      </c>
      <c r="B36" s="89"/>
      <c r="C36" s="61"/>
      <c r="D36" s="64"/>
      <c r="E36" s="61"/>
      <c r="F36" s="61"/>
      <c r="G36" s="62"/>
      <c r="H36" s="63"/>
      <c r="I36" s="61"/>
      <c r="J36" s="63"/>
      <c r="K36" s="61"/>
      <c r="L36" s="61"/>
      <c r="M36" s="90"/>
      <c r="N36" s="76"/>
      <c r="O36" s="78" t="str">
        <f>IF(C36="","",VLOOKUP(M36,医療機関データ!$A:$B,2,FALSE))</f>
        <v/>
      </c>
      <c r="P36" s="106" t="str">
        <f>IF(C36="","",IF(AND(K36&lt;&gt;1,K36&lt;&gt;2,K36&lt;&gt;3,K36&lt;&gt;"①",K36&lt;&gt;"②",K36&lt;&gt;"③"),"無効です",IF(AND(OR(K36="①",K36=1),VLOOKUP(M36,医療機関データ!$A:$G,4,FALSE)="－"),"自己採取不可","")))</f>
        <v/>
      </c>
      <c r="Q36" s="106" t="str">
        <f>IF(C36="","",IF(AND(L36&lt;&gt;1,L36&lt;&gt;2,L36&lt;&gt;"①",L36&lt;&gt;"②"),"無効です",IF(AND(OR(L36="②",L36=2),VLOOKUP(M36,医療機関データ!$A:$G,6,FALSE)="－"),"マンモグラフィー不可","")))</f>
        <v/>
      </c>
      <c r="R36" s="106" t="str">
        <f t="shared" si="0"/>
        <v/>
      </c>
      <c r="S36" s="106" t="str">
        <f t="shared" si="1"/>
        <v/>
      </c>
    </row>
    <row r="37" spans="1:19" ht="18" customHeight="1" x14ac:dyDescent="0.15">
      <c r="A37" s="100">
        <v>27</v>
      </c>
      <c r="B37" s="89"/>
      <c r="C37" s="61"/>
      <c r="D37" s="64"/>
      <c r="E37" s="61"/>
      <c r="F37" s="61"/>
      <c r="G37" s="62"/>
      <c r="H37" s="63"/>
      <c r="I37" s="61"/>
      <c r="J37" s="63"/>
      <c r="K37" s="61"/>
      <c r="L37" s="61"/>
      <c r="M37" s="90"/>
      <c r="N37" s="76"/>
      <c r="O37" s="78" t="str">
        <f>IF(C37="","",VLOOKUP(M37,医療機関データ!$A:$B,2,FALSE))</f>
        <v/>
      </c>
      <c r="P37" s="106" t="str">
        <f>IF(C37="","",IF(AND(K37&lt;&gt;1,K37&lt;&gt;2,K37&lt;&gt;3,K37&lt;&gt;"①",K37&lt;&gt;"②",K37&lt;&gt;"③"),"無効です",IF(AND(OR(K37="①",K37=1),VLOOKUP(M37,医療機関データ!$A:$G,4,FALSE)="－"),"自己採取不可","")))</f>
        <v/>
      </c>
      <c r="Q37" s="106" t="str">
        <f>IF(C37="","",IF(AND(L37&lt;&gt;1,L37&lt;&gt;2,L37&lt;&gt;"①",L37&lt;&gt;"②"),"無効です",IF(AND(OR(L37="②",L37=2),VLOOKUP(M37,医療機関データ!$A:$G,6,FALSE)="－"),"マンモグラフィー不可","")))</f>
        <v/>
      </c>
      <c r="R37" s="106" t="str">
        <f t="shared" si="0"/>
        <v/>
      </c>
      <c r="S37" s="106" t="str">
        <f t="shared" si="1"/>
        <v/>
      </c>
    </row>
    <row r="38" spans="1:19" ht="18" customHeight="1" x14ac:dyDescent="0.15">
      <c r="A38" s="100">
        <v>28</v>
      </c>
      <c r="B38" s="89"/>
      <c r="C38" s="61"/>
      <c r="D38" s="64"/>
      <c r="E38" s="61"/>
      <c r="F38" s="61"/>
      <c r="G38" s="62"/>
      <c r="H38" s="63"/>
      <c r="I38" s="61"/>
      <c r="J38" s="63"/>
      <c r="K38" s="61"/>
      <c r="L38" s="61"/>
      <c r="M38" s="90"/>
      <c r="N38" s="76"/>
      <c r="O38" s="78" t="str">
        <f>IF(C38="","",VLOOKUP(M38,医療機関データ!$A:$B,2,FALSE))</f>
        <v/>
      </c>
      <c r="P38" s="106" t="str">
        <f>IF(C38="","",IF(AND(K38&lt;&gt;1,K38&lt;&gt;2,K38&lt;&gt;3,K38&lt;&gt;"①",K38&lt;&gt;"②",K38&lt;&gt;"③"),"無効です",IF(AND(OR(K38="①",K38=1),VLOOKUP(M38,医療機関データ!$A:$G,4,FALSE)="－"),"自己採取不可","")))</f>
        <v/>
      </c>
      <c r="Q38" s="106" t="str">
        <f>IF(C38="","",IF(AND(L38&lt;&gt;1,L38&lt;&gt;2,L38&lt;&gt;"①",L38&lt;&gt;"②"),"無効です",IF(AND(OR(L38="②",L38=2),VLOOKUP(M38,医療機関データ!$A:$G,6,FALSE)="－"),"マンモグラフィー不可","")))</f>
        <v/>
      </c>
      <c r="R38" s="106" t="str">
        <f t="shared" si="0"/>
        <v/>
      </c>
      <c r="S38" s="106" t="str">
        <f t="shared" si="1"/>
        <v/>
      </c>
    </row>
    <row r="39" spans="1:19" ht="18" customHeight="1" x14ac:dyDescent="0.15">
      <c r="A39" s="100">
        <v>29</v>
      </c>
      <c r="B39" s="89"/>
      <c r="C39" s="61"/>
      <c r="D39" s="64"/>
      <c r="E39" s="61"/>
      <c r="F39" s="61"/>
      <c r="G39" s="62"/>
      <c r="H39" s="63"/>
      <c r="I39" s="61"/>
      <c r="J39" s="63"/>
      <c r="K39" s="61"/>
      <c r="L39" s="61"/>
      <c r="M39" s="90"/>
      <c r="N39" s="76"/>
      <c r="O39" s="78" t="str">
        <f>IF(C39="","",VLOOKUP(M39,医療機関データ!$A:$B,2,FALSE))</f>
        <v/>
      </c>
      <c r="P39" s="106" t="str">
        <f>IF(C39="","",IF(AND(K39&lt;&gt;1,K39&lt;&gt;2,K39&lt;&gt;3,K39&lt;&gt;"①",K39&lt;&gt;"②",K39&lt;&gt;"③"),"無効です",IF(AND(OR(K39="①",K39=1),VLOOKUP(M39,医療機関データ!$A:$G,4,FALSE)="－"),"自己採取不可","")))</f>
        <v/>
      </c>
      <c r="Q39" s="106" t="str">
        <f>IF(C39="","",IF(AND(L39&lt;&gt;1,L39&lt;&gt;2,L39&lt;&gt;"①",L39&lt;&gt;"②"),"無効です",IF(AND(OR(L39="②",L39=2),VLOOKUP(M39,医療機関データ!$A:$G,6,FALSE)="－"),"マンモグラフィー不可","")))</f>
        <v/>
      </c>
      <c r="R39" s="106" t="str">
        <f t="shared" si="0"/>
        <v/>
      </c>
      <c r="S39" s="106" t="str">
        <f t="shared" si="1"/>
        <v/>
      </c>
    </row>
    <row r="40" spans="1:19" ht="18" customHeight="1" x14ac:dyDescent="0.15">
      <c r="A40" s="100">
        <v>30</v>
      </c>
      <c r="B40" s="89"/>
      <c r="C40" s="61"/>
      <c r="D40" s="64"/>
      <c r="E40" s="61"/>
      <c r="F40" s="61"/>
      <c r="G40" s="62"/>
      <c r="H40" s="63"/>
      <c r="I40" s="61"/>
      <c r="J40" s="63"/>
      <c r="K40" s="61"/>
      <c r="L40" s="61"/>
      <c r="M40" s="90"/>
      <c r="N40" s="76"/>
      <c r="O40" s="78" t="str">
        <f>IF(C40="","",VLOOKUP(M40,医療機関データ!$A:$B,2,FALSE))</f>
        <v/>
      </c>
      <c r="P40" s="106" t="str">
        <f>IF(C40="","",IF(AND(K40&lt;&gt;1,K40&lt;&gt;2,K40&lt;&gt;3,K40&lt;&gt;"①",K40&lt;&gt;"②",K40&lt;&gt;"③"),"無効です",IF(AND(OR(K40="①",K40=1),VLOOKUP(M40,医療機関データ!$A:$G,4,FALSE)="－"),"自己採取不可","")))</f>
        <v/>
      </c>
      <c r="Q40" s="106" t="str">
        <f>IF(C40="","",IF(AND(L40&lt;&gt;1,L40&lt;&gt;2,L40&lt;&gt;"①",L40&lt;&gt;"②"),"無効です",IF(AND(OR(L40="②",L40=2),VLOOKUP(M40,医療機関データ!$A:$G,6,FALSE)="－"),"マンモグラフィー不可","")))</f>
        <v/>
      </c>
      <c r="R40" s="106" t="str">
        <f t="shared" si="0"/>
        <v/>
      </c>
      <c r="S40" s="106" t="str">
        <f t="shared" si="1"/>
        <v/>
      </c>
    </row>
    <row r="41" spans="1:19" ht="18" customHeight="1" x14ac:dyDescent="0.15">
      <c r="A41" s="100">
        <v>31</v>
      </c>
      <c r="B41" s="89"/>
      <c r="C41" s="61"/>
      <c r="D41" s="64"/>
      <c r="E41" s="61"/>
      <c r="F41" s="61"/>
      <c r="G41" s="62"/>
      <c r="H41" s="63"/>
      <c r="I41" s="61"/>
      <c r="J41" s="63"/>
      <c r="K41" s="61"/>
      <c r="L41" s="61"/>
      <c r="M41" s="90"/>
      <c r="N41" s="76"/>
      <c r="O41" s="78" t="str">
        <f>IF(C41="","",VLOOKUP(M41,医療機関データ!$A:$B,2,FALSE))</f>
        <v/>
      </c>
      <c r="P41" s="106" t="str">
        <f>IF(C41="","",IF(AND(K41&lt;&gt;1,K41&lt;&gt;2,K41&lt;&gt;3,K41&lt;&gt;"①",K41&lt;&gt;"②",K41&lt;&gt;"③"),"無効です",IF(AND(OR(K41="①",K41=1),VLOOKUP(M41,医療機関データ!$A:$G,4,FALSE)="－"),"自己採取不可","")))</f>
        <v/>
      </c>
      <c r="Q41" s="106" t="str">
        <f>IF(C41="","",IF(AND(L41&lt;&gt;1,L41&lt;&gt;2,L41&lt;&gt;"①",L41&lt;&gt;"②"),"無効です",IF(AND(OR(L41="②",L41=2),VLOOKUP(M41,医療機関データ!$A:$G,6,FALSE)="－"),"マンモグラフィー不可","")))</f>
        <v/>
      </c>
      <c r="R41" s="106" t="str">
        <f t="shared" si="0"/>
        <v/>
      </c>
      <c r="S41" s="106" t="str">
        <f t="shared" si="1"/>
        <v/>
      </c>
    </row>
    <row r="42" spans="1:19" ht="18" customHeight="1" x14ac:dyDescent="0.15">
      <c r="A42" s="100">
        <v>32</v>
      </c>
      <c r="B42" s="89"/>
      <c r="C42" s="61"/>
      <c r="D42" s="64"/>
      <c r="E42" s="61"/>
      <c r="F42" s="61"/>
      <c r="G42" s="62"/>
      <c r="H42" s="63"/>
      <c r="I42" s="61"/>
      <c r="J42" s="63"/>
      <c r="K42" s="61"/>
      <c r="L42" s="61"/>
      <c r="M42" s="90"/>
      <c r="N42" s="76"/>
      <c r="O42" s="78" t="str">
        <f>IF(C42="","",VLOOKUP(M42,医療機関データ!$A:$B,2,FALSE))</f>
        <v/>
      </c>
      <c r="P42" s="106" t="str">
        <f>IF(C42="","",IF(AND(K42&lt;&gt;1,K42&lt;&gt;2,K42&lt;&gt;3,K42&lt;&gt;"①",K42&lt;&gt;"②",K42&lt;&gt;"③"),"無効です",IF(AND(OR(K42="①",K42=1),VLOOKUP(M42,医療機関データ!$A:$G,4,FALSE)="－"),"自己採取不可","")))</f>
        <v/>
      </c>
      <c r="Q42" s="106" t="str">
        <f>IF(C42="","",IF(AND(L42&lt;&gt;1,L42&lt;&gt;2,L42&lt;&gt;"①",L42&lt;&gt;"②"),"無効です",IF(AND(OR(L42="②",L42=2),VLOOKUP(M42,医療機関データ!$A:$G,6,FALSE)="－"),"マンモグラフィー不可","")))</f>
        <v/>
      </c>
      <c r="R42" s="106" t="str">
        <f t="shared" si="0"/>
        <v/>
      </c>
      <c r="S42" s="106" t="str">
        <f t="shared" si="1"/>
        <v/>
      </c>
    </row>
    <row r="43" spans="1:19" ht="18" customHeight="1" x14ac:dyDescent="0.15">
      <c r="A43" s="100">
        <v>33</v>
      </c>
      <c r="B43" s="89"/>
      <c r="C43" s="61"/>
      <c r="D43" s="64"/>
      <c r="E43" s="61"/>
      <c r="F43" s="61"/>
      <c r="G43" s="62"/>
      <c r="H43" s="63"/>
      <c r="I43" s="61"/>
      <c r="J43" s="63"/>
      <c r="K43" s="61"/>
      <c r="L43" s="61"/>
      <c r="M43" s="90"/>
      <c r="N43" s="76"/>
      <c r="O43" s="78" t="str">
        <f>IF(C43="","",VLOOKUP(M43,医療機関データ!$A:$B,2,FALSE))</f>
        <v/>
      </c>
      <c r="P43" s="106" t="str">
        <f>IF(C43="","",IF(AND(K43&lt;&gt;1,K43&lt;&gt;2,K43&lt;&gt;3,K43&lt;&gt;"①",K43&lt;&gt;"②",K43&lt;&gt;"③"),"無効です",IF(AND(OR(K43="①",K43=1),VLOOKUP(M43,医療機関データ!$A:$G,4,FALSE)="－"),"自己採取不可","")))</f>
        <v/>
      </c>
      <c r="Q43" s="106" t="str">
        <f>IF(C43="","",IF(AND(L43&lt;&gt;1,L43&lt;&gt;2,L43&lt;&gt;"①",L43&lt;&gt;"②"),"無効です",IF(AND(OR(L43="②",L43=2),VLOOKUP(M43,医療機関データ!$A:$G,6,FALSE)="－"),"マンモグラフィー不可","")))</f>
        <v/>
      </c>
      <c r="R43" s="106" t="str">
        <f t="shared" si="0"/>
        <v/>
      </c>
      <c r="S43" s="106" t="str">
        <f t="shared" si="1"/>
        <v/>
      </c>
    </row>
    <row r="44" spans="1:19" ht="18" customHeight="1" x14ac:dyDescent="0.15">
      <c r="A44" s="100">
        <v>34</v>
      </c>
      <c r="B44" s="89"/>
      <c r="C44" s="61"/>
      <c r="D44" s="64"/>
      <c r="E44" s="61"/>
      <c r="F44" s="61"/>
      <c r="G44" s="62"/>
      <c r="H44" s="63"/>
      <c r="I44" s="61"/>
      <c r="J44" s="63"/>
      <c r="K44" s="61"/>
      <c r="L44" s="61"/>
      <c r="M44" s="90"/>
      <c r="N44" s="76"/>
      <c r="O44" s="78" t="str">
        <f>IF(C44="","",VLOOKUP(M44,医療機関データ!$A:$B,2,FALSE))</f>
        <v/>
      </c>
      <c r="P44" s="106" t="str">
        <f>IF(C44="","",IF(AND(K44&lt;&gt;1,K44&lt;&gt;2,K44&lt;&gt;3,K44&lt;&gt;"①",K44&lt;&gt;"②",K44&lt;&gt;"③"),"無効です",IF(AND(OR(K44="①",K44=1),VLOOKUP(M44,医療機関データ!$A:$G,4,FALSE)="－"),"自己採取不可","")))</f>
        <v/>
      </c>
      <c r="Q44" s="106" t="str">
        <f>IF(C44="","",IF(AND(L44&lt;&gt;1,L44&lt;&gt;2,L44&lt;&gt;"①",L44&lt;&gt;"②"),"無効です",IF(AND(OR(L44="②",L44=2),VLOOKUP(M44,医療機関データ!$A:$G,6,FALSE)="－"),"マンモグラフィー不可","")))</f>
        <v/>
      </c>
      <c r="R44" s="106" t="str">
        <f t="shared" si="0"/>
        <v/>
      </c>
      <c r="S44" s="106" t="str">
        <f t="shared" si="1"/>
        <v/>
      </c>
    </row>
    <row r="45" spans="1:19" ht="18" customHeight="1" x14ac:dyDescent="0.15">
      <c r="A45" s="100">
        <v>35</v>
      </c>
      <c r="B45" s="89"/>
      <c r="C45" s="61"/>
      <c r="D45" s="64"/>
      <c r="E45" s="61"/>
      <c r="F45" s="61"/>
      <c r="G45" s="62"/>
      <c r="H45" s="63"/>
      <c r="I45" s="61"/>
      <c r="J45" s="63"/>
      <c r="K45" s="61"/>
      <c r="L45" s="61"/>
      <c r="M45" s="90"/>
      <c r="N45" s="76"/>
      <c r="O45" s="78" t="str">
        <f>IF(C45="","",VLOOKUP(M45,医療機関データ!$A:$B,2,FALSE))</f>
        <v/>
      </c>
      <c r="P45" s="106" t="str">
        <f>IF(C45="","",IF(AND(K45&lt;&gt;1,K45&lt;&gt;2,K45&lt;&gt;3,K45&lt;&gt;"①",K45&lt;&gt;"②",K45&lt;&gt;"③"),"無効です",IF(AND(OR(K45="①",K45=1),VLOOKUP(M45,医療機関データ!$A:$G,4,FALSE)="－"),"自己採取不可","")))</f>
        <v/>
      </c>
      <c r="Q45" s="106" t="str">
        <f>IF(C45="","",IF(AND(L45&lt;&gt;1,L45&lt;&gt;2,L45&lt;&gt;"①",L45&lt;&gt;"②"),"無効です",IF(AND(OR(L45="②",L45=2),VLOOKUP(M45,医療機関データ!$A:$G,6,FALSE)="－"),"マンモグラフィー不可","")))</f>
        <v/>
      </c>
      <c r="R45" s="106" t="str">
        <f t="shared" si="0"/>
        <v/>
      </c>
      <c r="S45" s="106" t="str">
        <f t="shared" si="1"/>
        <v/>
      </c>
    </row>
    <row r="46" spans="1:19" ht="18" customHeight="1" x14ac:dyDescent="0.15">
      <c r="A46" s="100">
        <v>36</v>
      </c>
      <c r="B46" s="89"/>
      <c r="C46" s="61"/>
      <c r="D46" s="64"/>
      <c r="E46" s="61"/>
      <c r="F46" s="61"/>
      <c r="G46" s="62"/>
      <c r="H46" s="63"/>
      <c r="I46" s="61"/>
      <c r="J46" s="63"/>
      <c r="K46" s="61"/>
      <c r="L46" s="61"/>
      <c r="M46" s="90"/>
      <c r="N46" s="76"/>
      <c r="O46" s="78" t="str">
        <f>IF(C46="","",VLOOKUP(M46,医療機関データ!$A:$B,2,FALSE))</f>
        <v/>
      </c>
      <c r="P46" s="106" t="str">
        <f>IF(C46="","",IF(AND(K46&lt;&gt;1,K46&lt;&gt;2,K46&lt;&gt;3,K46&lt;&gt;"①",K46&lt;&gt;"②",K46&lt;&gt;"③"),"無効です",IF(AND(OR(K46="①",K46=1),VLOOKUP(M46,医療機関データ!$A:$G,4,FALSE)="－"),"自己採取不可","")))</f>
        <v/>
      </c>
      <c r="Q46" s="106" t="str">
        <f>IF(C46="","",IF(AND(L46&lt;&gt;1,L46&lt;&gt;2,L46&lt;&gt;"①",L46&lt;&gt;"②"),"無効です",IF(AND(OR(L46="②",L46=2),VLOOKUP(M46,医療機関データ!$A:$G,6,FALSE)="－"),"マンモグラフィー不可","")))</f>
        <v/>
      </c>
      <c r="R46" s="106" t="str">
        <f t="shared" si="0"/>
        <v/>
      </c>
      <c r="S46" s="106" t="str">
        <f t="shared" si="1"/>
        <v/>
      </c>
    </row>
    <row r="47" spans="1:19" ht="18" customHeight="1" x14ac:dyDescent="0.15">
      <c r="A47" s="100">
        <v>37</v>
      </c>
      <c r="B47" s="89"/>
      <c r="C47" s="61"/>
      <c r="D47" s="64"/>
      <c r="E47" s="61"/>
      <c r="F47" s="61"/>
      <c r="G47" s="62"/>
      <c r="H47" s="63"/>
      <c r="I47" s="61"/>
      <c r="J47" s="63"/>
      <c r="K47" s="61"/>
      <c r="L47" s="61"/>
      <c r="M47" s="90"/>
      <c r="N47" s="76"/>
      <c r="O47" s="78" t="str">
        <f>IF(C47="","",VLOOKUP(M47,医療機関データ!$A:$B,2,FALSE))</f>
        <v/>
      </c>
      <c r="P47" s="106" t="str">
        <f>IF(C47="","",IF(AND(K47&lt;&gt;1,K47&lt;&gt;2,K47&lt;&gt;3,K47&lt;&gt;"①",K47&lt;&gt;"②",K47&lt;&gt;"③"),"無効です",IF(AND(OR(K47="①",K47=1),VLOOKUP(M47,医療機関データ!$A:$G,4,FALSE)="－"),"自己採取不可","")))</f>
        <v/>
      </c>
      <c r="Q47" s="106" t="str">
        <f>IF(C47="","",IF(AND(L47&lt;&gt;1,L47&lt;&gt;2,L47&lt;&gt;"①",L47&lt;&gt;"②"),"無効です",IF(AND(OR(L47="②",L47=2),VLOOKUP(M47,医療機関データ!$A:$G,6,FALSE)="－"),"マンモグラフィー不可","")))</f>
        <v/>
      </c>
      <c r="R47" s="106" t="str">
        <f t="shared" si="0"/>
        <v/>
      </c>
      <c r="S47" s="106" t="str">
        <f t="shared" si="1"/>
        <v/>
      </c>
    </row>
    <row r="48" spans="1:19" ht="18" customHeight="1" x14ac:dyDescent="0.15">
      <c r="A48" s="100">
        <v>38</v>
      </c>
      <c r="B48" s="89"/>
      <c r="C48" s="61"/>
      <c r="D48" s="64"/>
      <c r="E48" s="61"/>
      <c r="F48" s="61"/>
      <c r="G48" s="62"/>
      <c r="H48" s="63"/>
      <c r="I48" s="61"/>
      <c r="J48" s="63"/>
      <c r="K48" s="61"/>
      <c r="L48" s="61"/>
      <c r="M48" s="90"/>
      <c r="N48" s="76"/>
      <c r="O48" s="78" t="str">
        <f>IF(C48="","",VLOOKUP(M48,医療機関データ!$A:$B,2,FALSE))</f>
        <v/>
      </c>
      <c r="P48" s="106" t="str">
        <f>IF(C48="","",IF(AND(K48&lt;&gt;1,K48&lt;&gt;2,K48&lt;&gt;3,K48&lt;&gt;"①",K48&lt;&gt;"②",K48&lt;&gt;"③"),"無効です",IF(AND(OR(K48="①",K48=1),VLOOKUP(M48,医療機関データ!$A:$G,4,FALSE)="－"),"自己採取不可","")))</f>
        <v/>
      </c>
      <c r="Q48" s="106" t="str">
        <f>IF(C48="","",IF(AND(L48&lt;&gt;1,L48&lt;&gt;2,L48&lt;&gt;"①",L48&lt;&gt;"②"),"無効です",IF(AND(OR(L48="②",L48=2),VLOOKUP(M48,医療機関データ!$A:$G,6,FALSE)="－"),"マンモグラフィー不可","")))</f>
        <v/>
      </c>
      <c r="R48" s="106" t="str">
        <f t="shared" si="0"/>
        <v/>
      </c>
      <c r="S48" s="106" t="str">
        <f t="shared" si="1"/>
        <v/>
      </c>
    </row>
    <row r="49" spans="1:19" ht="18" customHeight="1" x14ac:dyDescent="0.15">
      <c r="A49" s="100">
        <v>39</v>
      </c>
      <c r="B49" s="89"/>
      <c r="C49" s="61"/>
      <c r="D49" s="64"/>
      <c r="E49" s="61"/>
      <c r="F49" s="61"/>
      <c r="G49" s="62"/>
      <c r="H49" s="63"/>
      <c r="I49" s="61"/>
      <c r="J49" s="63"/>
      <c r="K49" s="61"/>
      <c r="L49" s="61"/>
      <c r="M49" s="90"/>
      <c r="N49" s="76"/>
      <c r="O49" s="78" t="str">
        <f>IF(C49="","",VLOOKUP(M49,医療機関データ!$A:$B,2,FALSE))</f>
        <v/>
      </c>
      <c r="P49" s="106" t="str">
        <f>IF(C49="","",IF(AND(K49&lt;&gt;1,K49&lt;&gt;2,K49&lt;&gt;3,K49&lt;&gt;"①",K49&lt;&gt;"②",K49&lt;&gt;"③"),"無効です",IF(AND(OR(K49="①",K49=1),VLOOKUP(M49,医療機関データ!$A:$G,4,FALSE)="－"),"自己採取不可","")))</f>
        <v/>
      </c>
      <c r="Q49" s="106" t="str">
        <f>IF(C49="","",IF(AND(L49&lt;&gt;1,L49&lt;&gt;2,L49&lt;&gt;"①",L49&lt;&gt;"②"),"無効です",IF(AND(OR(L49="②",L49=2),VLOOKUP(M49,医療機関データ!$A:$G,6,FALSE)="－"),"マンモグラフィー不可","")))</f>
        <v/>
      </c>
      <c r="R49" s="106" t="str">
        <f t="shared" si="0"/>
        <v/>
      </c>
      <c r="S49" s="106" t="str">
        <f t="shared" si="1"/>
        <v/>
      </c>
    </row>
    <row r="50" spans="1:19" ht="18" customHeight="1" x14ac:dyDescent="0.15">
      <c r="A50" s="100">
        <v>40</v>
      </c>
      <c r="B50" s="89"/>
      <c r="C50" s="61"/>
      <c r="D50" s="64"/>
      <c r="E50" s="61"/>
      <c r="F50" s="61"/>
      <c r="G50" s="62"/>
      <c r="H50" s="63"/>
      <c r="I50" s="61"/>
      <c r="J50" s="63"/>
      <c r="K50" s="61"/>
      <c r="L50" s="61"/>
      <c r="M50" s="90"/>
      <c r="N50" s="76"/>
      <c r="O50" s="78" t="str">
        <f>IF(C50="","",VLOOKUP(M50,医療機関データ!$A:$B,2,FALSE))</f>
        <v/>
      </c>
      <c r="P50" s="106" t="str">
        <f>IF(C50="","",IF(AND(K50&lt;&gt;1,K50&lt;&gt;2,K50&lt;&gt;3,K50&lt;&gt;"①",K50&lt;&gt;"②",K50&lt;&gt;"③"),"無効です",IF(AND(OR(K50="①",K50=1),VLOOKUP(M50,医療機関データ!$A:$G,4,FALSE)="－"),"自己採取不可","")))</f>
        <v/>
      </c>
      <c r="Q50" s="106" t="str">
        <f>IF(C50="","",IF(AND(L50&lt;&gt;1,L50&lt;&gt;2,L50&lt;&gt;"①",L50&lt;&gt;"②"),"無効です",IF(AND(OR(L50="②",L50=2),VLOOKUP(M50,医療機関データ!$A:$G,6,FALSE)="－"),"マンモグラフィー不可","")))</f>
        <v/>
      </c>
      <c r="R50" s="106" t="str">
        <f t="shared" si="0"/>
        <v/>
      </c>
      <c r="S50" s="106" t="str">
        <f t="shared" si="1"/>
        <v/>
      </c>
    </row>
    <row r="51" spans="1:19" ht="18" customHeight="1" x14ac:dyDescent="0.15">
      <c r="A51" s="100">
        <v>41</v>
      </c>
      <c r="B51" s="89"/>
      <c r="C51" s="61"/>
      <c r="D51" s="64"/>
      <c r="E51" s="61"/>
      <c r="F51" s="61"/>
      <c r="G51" s="62"/>
      <c r="H51" s="63"/>
      <c r="I51" s="61"/>
      <c r="J51" s="63"/>
      <c r="K51" s="61"/>
      <c r="L51" s="61"/>
      <c r="M51" s="90"/>
      <c r="N51" s="76"/>
      <c r="O51" s="78" t="str">
        <f>IF(C51="","",VLOOKUP(M51,医療機関データ!$A:$B,2,FALSE))</f>
        <v/>
      </c>
      <c r="P51" s="106" t="str">
        <f>IF(C51="","",IF(AND(K51&lt;&gt;1,K51&lt;&gt;2,K51&lt;&gt;3,K51&lt;&gt;"①",K51&lt;&gt;"②",K51&lt;&gt;"③"),"無効です",IF(AND(OR(K51="①",K51=1),VLOOKUP(M51,医療機関データ!$A:$G,4,FALSE)="－"),"自己採取不可","")))</f>
        <v/>
      </c>
      <c r="Q51" s="106" t="str">
        <f>IF(C51="","",IF(AND(L51&lt;&gt;1,L51&lt;&gt;2,L51&lt;&gt;"①",L51&lt;&gt;"②"),"無効です",IF(AND(OR(L51="②",L51=2),VLOOKUP(M51,医療機関データ!$A:$G,6,FALSE)="－"),"マンモグラフィー不可","")))</f>
        <v/>
      </c>
      <c r="R51" s="106" t="str">
        <f t="shared" si="0"/>
        <v/>
      </c>
      <c r="S51" s="106" t="str">
        <f t="shared" si="1"/>
        <v/>
      </c>
    </row>
    <row r="52" spans="1:19" ht="18" customHeight="1" x14ac:dyDescent="0.15">
      <c r="A52" s="100">
        <v>42</v>
      </c>
      <c r="B52" s="89"/>
      <c r="C52" s="61"/>
      <c r="D52" s="64"/>
      <c r="E52" s="61"/>
      <c r="F52" s="61"/>
      <c r="G52" s="62"/>
      <c r="H52" s="63"/>
      <c r="I52" s="61"/>
      <c r="J52" s="63"/>
      <c r="K52" s="61"/>
      <c r="L52" s="61"/>
      <c r="M52" s="90"/>
      <c r="N52" s="76"/>
      <c r="O52" s="78" t="str">
        <f>IF(C52="","",VLOOKUP(M52,医療機関データ!$A:$B,2,FALSE))</f>
        <v/>
      </c>
      <c r="P52" s="106" t="str">
        <f>IF(C52="","",IF(AND(K52&lt;&gt;1,K52&lt;&gt;2,K52&lt;&gt;3,K52&lt;&gt;"①",K52&lt;&gt;"②",K52&lt;&gt;"③"),"無効です",IF(AND(OR(K52="①",K52=1),VLOOKUP(M52,医療機関データ!$A:$G,4,FALSE)="－"),"自己採取不可","")))</f>
        <v/>
      </c>
      <c r="Q52" s="106" t="str">
        <f>IF(C52="","",IF(AND(L52&lt;&gt;1,L52&lt;&gt;2,L52&lt;&gt;"①",L52&lt;&gt;"②"),"無効です",IF(AND(OR(L52="②",L52=2),VLOOKUP(M52,医療機関データ!$A:$G,6,FALSE)="－"),"マンモグラフィー不可","")))</f>
        <v/>
      </c>
      <c r="R52" s="106" t="str">
        <f t="shared" si="0"/>
        <v/>
      </c>
      <c r="S52" s="106" t="str">
        <f t="shared" si="1"/>
        <v/>
      </c>
    </row>
    <row r="53" spans="1:19" ht="18" customHeight="1" x14ac:dyDescent="0.15">
      <c r="A53" s="100">
        <v>43</v>
      </c>
      <c r="B53" s="89"/>
      <c r="C53" s="61"/>
      <c r="D53" s="64"/>
      <c r="E53" s="61"/>
      <c r="F53" s="61"/>
      <c r="G53" s="62"/>
      <c r="H53" s="63"/>
      <c r="I53" s="61"/>
      <c r="J53" s="63"/>
      <c r="K53" s="61"/>
      <c r="L53" s="61"/>
      <c r="M53" s="90"/>
      <c r="N53" s="76"/>
      <c r="O53" s="78" t="str">
        <f>IF(C53="","",VLOOKUP(M53,医療機関データ!$A:$B,2,FALSE))</f>
        <v/>
      </c>
      <c r="P53" s="106" t="str">
        <f>IF(C53="","",IF(AND(K53&lt;&gt;1,K53&lt;&gt;2,K53&lt;&gt;3,K53&lt;&gt;"①",K53&lt;&gt;"②",K53&lt;&gt;"③"),"無効です",IF(AND(OR(K53="①",K53=1),VLOOKUP(M53,医療機関データ!$A:$G,4,FALSE)="－"),"自己採取不可","")))</f>
        <v/>
      </c>
      <c r="Q53" s="106" t="str">
        <f>IF(C53="","",IF(AND(L53&lt;&gt;1,L53&lt;&gt;2,L53&lt;&gt;"①",L53&lt;&gt;"②"),"無効です",IF(AND(OR(L53="②",L53=2),VLOOKUP(M53,医療機関データ!$A:$G,6,FALSE)="－"),"マンモグラフィー不可","")))</f>
        <v/>
      </c>
      <c r="R53" s="106" t="str">
        <f t="shared" si="0"/>
        <v/>
      </c>
      <c r="S53" s="106" t="str">
        <f t="shared" si="1"/>
        <v/>
      </c>
    </row>
    <row r="54" spans="1:19" ht="18" customHeight="1" x14ac:dyDescent="0.15">
      <c r="A54" s="100">
        <v>44</v>
      </c>
      <c r="B54" s="89"/>
      <c r="C54" s="61"/>
      <c r="D54" s="64"/>
      <c r="E54" s="61"/>
      <c r="F54" s="61"/>
      <c r="G54" s="62"/>
      <c r="H54" s="63"/>
      <c r="I54" s="61"/>
      <c r="J54" s="63"/>
      <c r="K54" s="61"/>
      <c r="L54" s="61"/>
      <c r="M54" s="90"/>
      <c r="N54" s="76"/>
      <c r="O54" s="78" t="str">
        <f>IF(C54="","",VLOOKUP(M54,医療機関データ!$A:$B,2,FALSE))</f>
        <v/>
      </c>
      <c r="P54" s="106" t="str">
        <f>IF(C54="","",IF(AND(K54&lt;&gt;1,K54&lt;&gt;2,K54&lt;&gt;3,K54&lt;&gt;"①",K54&lt;&gt;"②",K54&lt;&gt;"③"),"無効です",IF(AND(OR(K54="①",K54=1),VLOOKUP(M54,医療機関データ!$A:$G,4,FALSE)="－"),"自己採取不可","")))</f>
        <v/>
      </c>
      <c r="Q54" s="106" t="str">
        <f>IF(C54="","",IF(AND(L54&lt;&gt;1,L54&lt;&gt;2,L54&lt;&gt;"①",L54&lt;&gt;"②"),"無効です",IF(AND(OR(L54="②",L54=2),VLOOKUP(M54,医療機関データ!$A:$G,6,FALSE)="－"),"マンモグラフィー不可","")))</f>
        <v/>
      </c>
      <c r="R54" s="106" t="str">
        <f t="shared" si="0"/>
        <v/>
      </c>
      <c r="S54" s="106" t="str">
        <f t="shared" si="1"/>
        <v/>
      </c>
    </row>
    <row r="55" spans="1:19" ht="18" customHeight="1" x14ac:dyDescent="0.15">
      <c r="A55" s="100">
        <v>45</v>
      </c>
      <c r="B55" s="89"/>
      <c r="C55" s="61"/>
      <c r="D55" s="64"/>
      <c r="E55" s="61"/>
      <c r="F55" s="61"/>
      <c r="G55" s="62"/>
      <c r="H55" s="63"/>
      <c r="I55" s="61"/>
      <c r="J55" s="63"/>
      <c r="K55" s="61"/>
      <c r="L55" s="61"/>
      <c r="M55" s="90"/>
      <c r="N55" s="76"/>
      <c r="O55" s="78" t="str">
        <f>IF(C55="","",VLOOKUP(M55,医療機関データ!$A:$B,2,FALSE))</f>
        <v/>
      </c>
      <c r="P55" s="106" t="str">
        <f>IF(C55="","",IF(AND(K55&lt;&gt;1,K55&lt;&gt;2,K55&lt;&gt;3,K55&lt;&gt;"①",K55&lt;&gt;"②",K55&lt;&gt;"③"),"無効です",IF(AND(OR(K55="①",K55=1),VLOOKUP(M55,医療機関データ!$A:$G,4,FALSE)="－"),"自己採取不可","")))</f>
        <v/>
      </c>
      <c r="Q55" s="106" t="str">
        <f>IF(C55="","",IF(AND(L55&lt;&gt;1,L55&lt;&gt;2,L55&lt;&gt;"①",L55&lt;&gt;"②"),"無効です",IF(AND(OR(L55="②",L55=2),VLOOKUP(M55,医療機関データ!$A:$G,6,FALSE)="－"),"マンモグラフィー不可","")))</f>
        <v/>
      </c>
      <c r="R55" s="106" t="str">
        <f t="shared" si="0"/>
        <v/>
      </c>
      <c r="S55" s="106" t="str">
        <f t="shared" si="1"/>
        <v/>
      </c>
    </row>
    <row r="56" spans="1:19" ht="18" customHeight="1" x14ac:dyDescent="0.15">
      <c r="A56" s="100">
        <v>46</v>
      </c>
      <c r="B56" s="89"/>
      <c r="C56" s="61"/>
      <c r="D56" s="64"/>
      <c r="E56" s="61"/>
      <c r="F56" s="61"/>
      <c r="G56" s="62"/>
      <c r="H56" s="63"/>
      <c r="I56" s="61"/>
      <c r="J56" s="63"/>
      <c r="K56" s="61"/>
      <c r="L56" s="61"/>
      <c r="M56" s="90"/>
      <c r="N56" s="76"/>
      <c r="O56" s="78" t="str">
        <f>IF(C56="","",VLOOKUP(M56,医療機関データ!$A:$B,2,FALSE))</f>
        <v/>
      </c>
      <c r="P56" s="106" t="str">
        <f>IF(C56="","",IF(AND(K56&lt;&gt;1,K56&lt;&gt;2,K56&lt;&gt;3,K56&lt;&gt;"①",K56&lt;&gt;"②",K56&lt;&gt;"③"),"無効です",IF(AND(OR(K56="①",K56=1),VLOOKUP(M56,医療機関データ!$A:$G,4,FALSE)="－"),"自己採取不可","")))</f>
        <v/>
      </c>
      <c r="Q56" s="106" t="str">
        <f>IF(C56="","",IF(AND(L56&lt;&gt;1,L56&lt;&gt;2,L56&lt;&gt;"①",L56&lt;&gt;"②"),"無効です",IF(AND(OR(L56="②",L56=2),VLOOKUP(M56,医療機関データ!$A:$G,6,FALSE)="－"),"マンモグラフィー不可","")))</f>
        <v/>
      </c>
      <c r="R56" s="106" t="str">
        <f t="shared" si="0"/>
        <v/>
      </c>
      <c r="S56" s="106" t="str">
        <f t="shared" si="1"/>
        <v/>
      </c>
    </row>
    <row r="57" spans="1:19" ht="18" customHeight="1" x14ac:dyDescent="0.15">
      <c r="A57" s="100">
        <v>47</v>
      </c>
      <c r="B57" s="89"/>
      <c r="C57" s="61"/>
      <c r="D57" s="64"/>
      <c r="E57" s="61"/>
      <c r="F57" s="61"/>
      <c r="G57" s="62"/>
      <c r="H57" s="63"/>
      <c r="I57" s="61"/>
      <c r="J57" s="63"/>
      <c r="K57" s="61"/>
      <c r="L57" s="61"/>
      <c r="M57" s="90"/>
      <c r="N57" s="76"/>
      <c r="O57" s="78" t="str">
        <f>IF(C57="","",VLOOKUP(M57,医療機関データ!$A:$B,2,FALSE))</f>
        <v/>
      </c>
      <c r="P57" s="106" t="str">
        <f>IF(C57="","",IF(AND(K57&lt;&gt;1,K57&lt;&gt;2,K57&lt;&gt;3,K57&lt;&gt;"①",K57&lt;&gt;"②",K57&lt;&gt;"③"),"無効です",IF(AND(OR(K57="①",K57=1),VLOOKUP(M57,医療機関データ!$A:$G,4,FALSE)="－"),"自己採取不可","")))</f>
        <v/>
      </c>
      <c r="Q57" s="106" t="str">
        <f>IF(C57="","",IF(AND(L57&lt;&gt;1,L57&lt;&gt;2,L57&lt;&gt;"①",L57&lt;&gt;"②"),"無効です",IF(AND(OR(L57="②",L57=2),VLOOKUP(M57,医療機関データ!$A:$G,6,FALSE)="－"),"マンモグラフィー不可","")))</f>
        <v/>
      </c>
      <c r="R57" s="106" t="str">
        <f t="shared" si="0"/>
        <v/>
      </c>
      <c r="S57" s="106" t="str">
        <f t="shared" si="1"/>
        <v/>
      </c>
    </row>
    <row r="58" spans="1:19" ht="18" customHeight="1" x14ac:dyDescent="0.15">
      <c r="A58" s="100">
        <v>48</v>
      </c>
      <c r="B58" s="89"/>
      <c r="C58" s="61"/>
      <c r="D58" s="64"/>
      <c r="E58" s="61"/>
      <c r="F58" s="61"/>
      <c r="G58" s="62"/>
      <c r="H58" s="63"/>
      <c r="I58" s="61"/>
      <c r="J58" s="63"/>
      <c r="K58" s="61"/>
      <c r="L58" s="61"/>
      <c r="M58" s="90"/>
      <c r="N58" s="76"/>
      <c r="O58" s="78" t="str">
        <f>IF(C58="","",VLOOKUP(M58,医療機関データ!$A:$B,2,FALSE))</f>
        <v/>
      </c>
      <c r="P58" s="106" t="str">
        <f>IF(C58="","",IF(AND(K58&lt;&gt;1,K58&lt;&gt;2,K58&lt;&gt;3,K58&lt;&gt;"①",K58&lt;&gt;"②",K58&lt;&gt;"③"),"無効です",IF(AND(OR(K58="①",K58=1),VLOOKUP(M58,医療機関データ!$A:$G,4,FALSE)="－"),"自己採取不可","")))</f>
        <v/>
      </c>
      <c r="Q58" s="106" t="str">
        <f>IF(C58="","",IF(AND(L58&lt;&gt;1,L58&lt;&gt;2,L58&lt;&gt;"①",L58&lt;&gt;"②"),"無効です",IF(AND(OR(L58="②",L58=2),VLOOKUP(M58,医療機関データ!$A:$G,6,FALSE)="－"),"マンモグラフィー不可","")))</f>
        <v/>
      </c>
      <c r="R58" s="106" t="str">
        <f t="shared" si="0"/>
        <v/>
      </c>
      <c r="S58" s="106" t="str">
        <f t="shared" si="1"/>
        <v/>
      </c>
    </row>
    <row r="59" spans="1:19" ht="18" customHeight="1" x14ac:dyDescent="0.15">
      <c r="A59" s="100">
        <v>49</v>
      </c>
      <c r="B59" s="89"/>
      <c r="C59" s="61"/>
      <c r="D59" s="64"/>
      <c r="E59" s="61"/>
      <c r="F59" s="61"/>
      <c r="G59" s="62"/>
      <c r="H59" s="63"/>
      <c r="I59" s="61"/>
      <c r="J59" s="63"/>
      <c r="K59" s="61"/>
      <c r="L59" s="61"/>
      <c r="M59" s="90"/>
      <c r="N59" s="76"/>
      <c r="O59" s="78" t="str">
        <f>IF(C59="","",VLOOKUP(M59,医療機関データ!$A:$B,2,FALSE))</f>
        <v/>
      </c>
      <c r="P59" s="106" t="str">
        <f>IF(C59="","",IF(AND(K59&lt;&gt;1,K59&lt;&gt;2,K59&lt;&gt;3,K59&lt;&gt;"①",K59&lt;&gt;"②",K59&lt;&gt;"③"),"無効です",IF(AND(OR(K59="①",K59=1),VLOOKUP(M59,医療機関データ!$A:$G,4,FALSE)="－"),"自己採取不可","")))</f>
        <v/>
      </c>
      <c r="Q59" s="106" t="str">
        <f>IF(C59="","",IF(AND(L59&lt;&gt;1,L59&lt;&gt;2,L59&lt;&gt;"①",L59&lt;&gt;"②"),"無効です",IF(AND(OR(L59="②",L59=2),VLOOKUP(M59,医療機関データ!$A:$G,6,FALSE)="－"),"マンモグラフィー不可","")))</f>
        <v/>
      </c>
      <c r="R59" s="106" t="str">
        <f t="shared" si="0"/>
        <v/>
      </c>
      <c r="S59" s="106" t="str">
        <f t="shared" si="1"/>
        <v/>
      </c>
    </row>
    <row r="60" spans="1:19" ht="18" customHeight="1" x14ac:dyDescent="0.15">
      <c r="A60" s="100">
        <v>50</v>
      </c>
      <c r="B60" s="89"/>
      <c r="C60" s="61"/>
      <c r="D60" s="64"/>
      <c r="E60" s="61"/>
      <c r="F60" s="61"/>
      <c r="G60" s="62"/>
      <c r="H60" s="63"/>
      <c r="I60" s="61"/>
      <c r="J60" s="63"/>
      <c r="K60" s="61"/>
      <c r="L60" s="61"/>
      <c r="M60" s="90"/>
      <c r="N60" s="76"/>
      <c r="O60" s="78" t="str">
        <f>IF(C60="","",VLOOKUP(M60,医療機関データ!$A:$B,2,FALSE))</f>
        <v/>
      </c>
      <c r="P60" s="106" t="str">
        <f>IF(C60="","",IF(AND(K60&lt;&gt;1,K60&lt;&gt;2,K60&lt;&gt;3,K60&lt;&gt;"①",K60&lt;&gt;"②",K60&lt;&gt;"③"),"無効です",IF(AND(OR(K60="①",K60=1),VLOOKUP(M60,医療機関データ!$A:$G,4,FALSE)="－"),"自己採取不可","")))</f>
        <v/>
      </c>
      <c r="Q60" s="106" t="str">
        <f>IF(C60="","",IF(AND(L60&lt;&gt;1,L60&lt;&gt;2,L60&lt;&gt;"①",L60&lt;&gt;"②"),"無効です",IF(AND(OR(L60="②",L60=2),VLOOKUP(M60,医療機関データ!$A:$G,6,FALSE)="－"),"マンモグラフィー不可","")))</f>
        <v/>
      </c>
      <c r="R60" s="106" t="str">
        <f t="shared" si="0"/>
        <v/>
      </c>
      <c r="S60" s="106" t="str">
        <f t="shared" si="1"/>
        <v/>
      </c>
    </row>
    <row r="61" spans="1:19" ht="18" customHeight="1" x14ac:dyDescent="0.15">
      <c r="A61" s="100">
        <v>51</v>
      </c>
      <c r="B61" s="89"/>
      <c r="C61" s="61"/>
      <c r="D61" s="64"/>
      <c r="E61" s="61"/>
      <c r="F61" s="61"/>
      <c r="G61" s="62"/>
      <c r="H61" s="63"/>
      <c r="I61" s="61"/>
      <c r="J61" s="63"/>
      <c r="K61" s="61"/>
      <c r="L61" s="61"/>
      <c r="M61" s="90"/>
      <c r="N61" s="76"/>
      <c r="O61" s="78" t="str">
        <f>IF(C61="","",VLOOKUP(M61,医療機関データ!$A:$B,2,FALSE))</f>
        <v/>
      </c>
      <c r="P61" s="106" t="str">
        <f>IF(C61="","",IF(AND(K61&lt;&gt;1,K61&lt;&gt;2,K61&lt;&gt;3,K61&lt;&gt;"①",K61&lt;&gt;"②",K61&lt;&gt;"③"),"無効です",IF(AND(OR(K61="①",K61=1),VLOOKUP(M61,医療機関データ!$A:$G,4,FALSE)="－"),"自己採取不可","")))</f>
        <v/>
      </c>
      <c r="Q61" s="106" t="str">
        <f>IF(C61="","",IF(AND(L61&lt;&gt;1,L61&lt;&gt;2,L61&lt;&gt;"①",L61&lt;&gt;"②"),"無効です",IF(AND(OR(L61="②",L61=2),VLOOKUP(M61,医療機関データ!$A:$G,6,FALSE)="－"),"マンモグラフィー不可","")))</f>
        <v/>
      </c>
      <c r="R61" s="106" t="str">
        <f t="shared" si="0"/>
        <v/>
      </c>
      <c r="S61" s="106" t="str">
        <f t="shared" si="1"/>
        <v/>
      </c>
    </row>
    <row r="62" spans="1:19" ht="18" customHeight="1" x14ac:dyDescent="0.15">
      <c r="A62" s="100">
        <v>52</v>
      </c>
      <c r="B62" s="89"/>
      <c r="C62" s="61"/>
      <c r="D62" s="64"/>
      <c r="E62" s="61"/>
      <c r="F62" s="61"/>
      <c r="G62" s="62"/>
      <c r="H62" s="63"/>
      <c r="I62" s="61"/>
      <c r="J62" s="63"/>
      <c r="K62" s="61"/>
      <c r="L62" s="61"/>
      <c r="M62" s="90"/>
      <c r="N62" s="76"/>
      <c r="O62" s="78" t="str">
        <f>IF(C62="","",VLOOKUP(M62,医療機関データ!$A:$B,2,FALSE))</f>
        <v/>
      </c>
      <c r="P62" s="106" t="str">
        <f>IF(C62="","",IF(AND(K62&lt;&gt;1,K62&lt;&gt;2,K62&lt;&gt;3,K62&lt;&gt;"①",K62&lt;&gt;"②",K62&lt;&gt;"③"),"無効です",IF(AND(OR(K62="①",K62=1),VLOOKUP(M62,医療機関データ!$A:$G,4,FALSE)="－"),"自己採取不可","")))</f>
        <v/>
      </c>
      <c r="Q62" s="106" t="str">
        <f>IF(C62="","",IF(AND(L62&lt;&gt;1,L62&lt;&gt;2,L62&lt;&gt;"①",L62&lt;&gt;"②"),"無効です",IF(AND(OR(L62="②",L62=2),VLOOKUP(M62,医療機関データ!$A:$G,6,FALSE)="－"),"マンモグラフィー不可","")))</f>
        <v/>
      </c>
      <c r="R62" s="106" t="str">
        <f t="shared" si="0"/>
        <v/>
      </c>
      <c r="S62" s="106" t="str">
        <f t="shared" si="1"/>
        <v/>
      </c>
    </row>
    <row r="63" spans="1:19" ht="18" customHeight="1" x14ac:dyDescent="0.15">
      <c r="A63" s="100">
        <v>53</v>
      </c>
      <c r="B63" s="89"/>
      <c r="C63" s="61"/>
      <c r="D63" s="64"/>
      <c r="E63" s="61"/>
      <c r="F63" s="61"/>
      <c r="G63" s="62"/>
      <c r="H63" s="63"/>
      <c r="I63" s="61"/>
      <c r="J63" s="63"/>
      <c r="K63" s="61"/>
      <c r="L63" s="61"/>
      <c r="M63" s="90"/>
      <c r="N63" s="76"/>
      <c r="O63" s="78" t="str">
        <f>IF(C63="","",VLOOKUP(M63,医療機関データ!$A:$B,2,FALSE))</f>
        <v/>
      </c>
      <c r="P63" s="106" t="str">
        <f>IF(C63="","",IF(AND(K63&lt;&gt;1,K63&lt;&gt;2,K63&lt;&gt;3,K63&lt;&gt;"①",K63&lt;&gt;"②",K63&lt;&gt;"③"),"無効です",IF(AND(OR(K63="①",K63=1),VLOOKUP(M63,医療機関データ!$A:$G,4,FALSE)="－"),"自己採取不可","")))</f>
        <v/>
      </c>
      <c r="Q63" s="106" t="str">
        <f>IF(C63="","",IF(AND(L63&lt;&gt;1,L63&lt;&gt;2,L63&lt;&gt;"①",L63&lt;&gt;"②"),"無効です",IF(AND(OR(L63="②",L63=2),VLOOKUP(M63,医療機関データ!$A:$G,6,FALSE)="－"),"マンモグラフィー不可","")))</f>
        <v/>
      </c>
      <c r="R63" s="106" t="str">
        <f t="shared" si="0"/>
        <v/>
      </c>
      <c r="S63" s="106" t="str">
        <f t="shared" si="1"/>
        <v/>
      </c>
    </row>
    <row r="64" spans="1:19" ht="18" customHeight="1" x14ac:dyDescent="0.15">
      <c r="A64" s="100">
        <v>54</v>
      </c>
      <c r="B64" s="89"/>
      <c r="C64" s="61"/>
      <c r="D64" s="64"/>
      <c r="E64" s="61"/>
      <c r="F64" s="61"/>
      <c r="G64" s="62"/>
      <c r="H64" s="63"/>
      <c r="I64" s="61"/>
      <c r="J64" s="63"/>
      <c r="K64" s="61"/>
      <c r="L64" s="61"/>
      <c r="M64" s="90"/>
      <c r="N64" s="76"/>
      <c r="O64" s="78" t="str">
        <f>IF(C64="","",VLOOKUP(M64,医療機関データ!$A:$B,2,FALSE))</f>
        <v/>
      </c>
      <c r="P64" s="106" t="str">
        <f>IF(C64="","",IF(AND(K64&lt;&gt;1,K64&lt;&gt;2,K64&lt;&gt;3,K64&lt;&gt;"①",K64&lt;&gt;"②",K64&lt;&gt;"③"),"無効です",IF(AND(OR(K64="①",K64=1),VLOOKUP(M64,医療機関データ!$A:$G,4,FALSE)="－"),"自己採取不可","")))</f>
        <v/>
      </c>
      <c r="Q64" s="106" t="str">
        <f>IF(C64="","",IF(AND(L64&lt;&gt;1,L64&lt;&gt;2,L64&lt;&gt;"①",L64&lt;&gt;"②"),"無効です",IF(AND(OR(L64="②",L64=2),VLOOKUP(M64,医療機関データ!$A:$G,6,FALSE)="－"),"マンモグラフィー不可","")))</f>
        <v/>
      </c>
      <c r="R64" s="106" t="str">
        <f t="shared" si="0"/>
        <v/>
      </c>
      <c r="S64" s="106" t="str">
        <f t="shared" si="1"/>
        <v/>
      </c>
    </row>
    <row r="65" spans="1:19" ht="18" customHeight="1" x14ac:dyDescent="0.15">
      <c r="A65" s="100">
        <v>55</v>
      </c>
      <c r="B65" s="89"/>
      <c r="C65" s="61"/>
      <c r="D65" s="64"/>
      <c r="E65" s="61"/>
      <c r="F65" s="61"/>
      <c r="G65" s="62"/>
      <c r="H65" s="63"/>
      <c r="I65" s="61"/>
      <c r="J65" s="63"/>
      <c r="K65" s="61"/>
      <c r="L65" s="61"/>
      <c r="M65" s="90"/>
      <c r="N65" s="76"/>
      <c r="O65" s="78" t="str">
        <f>IF(C65="","",VLOOKUP(M65,医療機関データ!$A:$B,2,FALSE))</f>
        <v/>
      </c>
      <c r="P65" s="106" t="str">
        <f>IF(C65="","",IF(AND(K65&lt;&gt;1,K65&lt;&gt;2,K65&lt;&gt;3,K65&lt;&gt;"①",K65&lt;&gt;"②",K65&lt;&gt;"③"),"無効です",IF(AND(OR(K65="①",K65=1),VLOOKUP(M65,医療機関データ!$A:$G,4,FALSE)="－"),"自己採取不可","")))</f>
        <v/>
      </c>
      <c r="Q65" s="106" t="str">
        <f>IF(C65="","",IF(AND(L65&lt;&gt;1,L65&lt;&gt;2,L65&lt;&gt;"①",L65&lt;&gt;"②"),"無効です",IF(AND(OR(L65="②",L65=2),VLOOKUP(M65,医療機関データ!$A:$G,6,FALSE)="－"),"マンモグラフィー不可","")))</f>
        <v/>
      </c>
      <c r="R65" s="106" t="str">
        <f t="shared" si="0"/>
        <v/>
      </c>
      <c r="S65" s="106" t="str">
        <f t="shared" si="1"/>
        <v/>
      </c>
    </row>
    <row r="66" spans="1:19" ht="18" customHeight="1" x14ac:dyDescent="0.15">
      <c r="A66" s="100">
        <v>56</v>
      </c>
      <c r="B66" s="89"/>
      <c r="C66" s="61"/>
      <c r="D66" s="64"/>
      <c r="E66" s="61"/>
      <c r="F66" s="61"/>
      <c r="G66" s="62"/>
      <c r="H66" s="63"/>
      <c r="I66" s="61"/>
      <c r="J66" s="63"/>
      <c r="K66" s="61"/>
      <c r="L66" s="61"/>
      <c r="M66" s="90"/>
      <c r="N66" s="76"/>
      <c r="O66" s="78" t="str">
        <f>IF(C66="","",VLOOKUP(M66,医療機関データ!$A:$B,2,FALSE))</f>
        <v/>
      </c>
      <c r="P66" s="106" t="str">
        <f>IF(C66="","",IF(AND(K66&lt;&gt;1,K66&lt;&gt;2,K66&lt;&gt;3,K66&lt;&gt;"①",K66&lt;&gt;"②",K66&lt;&gt;"③"),"無効です",IF(AND(OR(K66="①",K66=1),VLOOKUP(M66,医療機関データ!$A:$G,4,FALSE)="－"),"自己採取不可","")))</f>
        <v/>
      </c>
      <c r="Q66" s="106" t="str">
        <f>IF(C66="","",IF(AND(L66&lt;&gt;1,L66&lt;&gt;2,L66&lt;&gt;"①",L66&lt;&gt;"②"),"無効です",IF(AND(OR(L66="②",L66=2),VLOOKUP(M66,医療機関データ!$A:$G,6,FALSE)="－"),"マンモグラフィー不可","")))</f>
        <v/>
      </c>
      <c r="R66" s="106" t="str">
        <f t="shared" si="0"/>
        <v/>
      </c>
      <c r="S66" s="106" t="str">
        <f t="shared" si="1"/>
        <v/>
      </c>
    </row>
    <row r="67" spans="1:19" ht="18" customHeight="1" x14ac:dyDescent="0.15">
      <c r="A67" s="100">
        <v>57</v>
      </c>
      <c r="B67" s="89"/>
      <c r="C67" s="61"/>
      <c r="D67" s="64"/>
      <c r="E67" s="61"/>
      <c r="F67" s="61"/>
      <c r="G67" s="62"/>
      <c r="H67" s="63"/>
      <c r="I67" s="61"/>
      <c r="J67" s="63"/>
      <c r="K67" s="61"/>
      <c r="L67" s="61"/>
      <c r="M67" s="90"/>
      <c r="N67" s="76"/>
      <c r="O67" s="78" t="str">
        <f>IF(C67="","",VLOOKUP(M67,医療機関データ!$A:$B,2,FALSE))</f>
        <v/>
      </c>
      <c r="P67" s="106" t="str">
        <f>IF(C67="","",IF(AND(K67&lt;&gt;1,K67&lt;&gt;2,K67&lt;&gt;3,K67&lt;&gt;"①",K67&lt;&gt;"②",K67&lt;&gt;"③"),"無効です",IF(AND(OR(K67="①",K67=1),VLOOKUP(M67,医療機関データ!$A:$G,4,FALSE)="－"),"自己採取不可","")))</f>
        <v/>
      </c>
      <c r="Q67" s="106" t="str">
        <f>IF(C67="","",IF(AND(L67&lt;&gt;1,L67&lt;&gt;2,L67&lt;&gt;"①",L67&lt;&gt;"②"),"無効です",IF(AND(OR(L67="②",L67=2),VLOOKUP(M67,医療機関データ!$A:$G,6,FALSE)="－"),"マンモグラフィー不可","")))</f>
        <v/>
      </c>
      <c r="R67" s="106" t="str">
        <f t="shared" si="0"/>
        <v/>
      </c>
      <c r="S67" s="106" t="str">
        <f t="shared" si="1"/>
        <v/>
      </c>
    </row>
    <row r="68" spans="1:19" ht="18" customHeight="1" x14ac:dyDescent="0.15">
      <c r="A68" s="100">
        <v>58</v>
      </c>
      <c r="B68" s="89"/>
      <c r="C68" s="61"/>
      <c r="D68" s="64"/>
      <c r="E68" s="61"/>
      <c r="F68" s="61"/>
      <c r="G68" s="62"/>
      <c r="H68" s="63"/>
      <c r="I68" s="61"/>
      <c r="J68" s="63"/>
      <c r="K68" s="61"/>
      <c r="L68" s="61"/>
      <c r="M68" s="90"/>
      <c r="N68" s="76"/>
      <c r="O68" s="78" t="str">
        <f>IF(C68="","",VLOOKUP(M68,医療機関データ!$A:$B,2,FALSE))</f>
        <v/>
      </c>
      <c r="P68" s="106" t="str">
        <f>IF(C68="","",IF(AND(K68&lt;&gt;1,K68&lt;&gt;2,K68&lt;&gt;3,K68&lt;&gt;"①",K68&lt;&gt;"②",K68&lt;&gt;"③"),"無効です",IF(AND(OR(K68="①",K68=1),VLOOKUP(M68,医療機関データ!$A:$G,4,FALSE)="－"),"自己採取不可","")))</f>
        <v/>
      </c>
      <c r="Q68" s="106" t="str">
        <f>IF(C68="","",IF(AND(L68&lt;&gt;1,L68&lt;&gt;2,L68&lt;&gt;"①",L68&lt;&gt;"②"),"無効です",IF(AND(OR(L68="②",L68=2),VLOOKUP(M68,医療機関データ!$A:$G,6,FALSE)="－"),"マンモグラフィー不可","")))</f>
        <v/>
      </c>
      <c r="R68" s="106" t="str">
        <f t="shared" si="0"/>
        <v/>
      </c>
      <c r="S68" s="106" t="str">
        <f t="shared" si="1"/>
        <v/>
      </c>
    </row>
    <row r="69" spans="1:19" ht="18" customHeight="1" x14ac:dyDescent="0.15">
      <c r="A69" s="100">
        <v>59</v>
      </c>
      <c r="B69" s="89"/>
      <c r="C69" s="61"/>
      <c r="D69" s="64"/>
      <c r="E69" s="61"/>
      <c r="F69" s="61"/>
      <c r="G69" s="62"/>
      <c r="H69" s="63"/>
      <c r="I69" s="61"/>
      <c r="J69" s="63"/>
      <c r="K69" s="61"/>
      <c r="L69" s="61"/>
      <c r="M69" s="90"/>
      <c r="N69" s="76"/>
      <c r="O69" s="78" t="str">
        <f>IF(C69="","",VLOOKUP(M69,医療機関データ!$A:$B,2,FALSE))</f>
        <v/>
      </c>
      <c r="P69" s="106" t="str">
        <f>IF(C69="","",IF(AND(K69&lt;&gt;1,K69&lt;&gt;2,K69&lt;&gt;3,K69&lt;&gt;"①",K69&lt;&gt;"②",K69&lt;&gt;"③"),"無効です",IF(AND(OR(K69="①",K69=1),VLOOKUP(M69,医療機関データ!$A:$G,4,FALSE)="－"),"自己採取不可","")))</f>
        <v/>
      </c>
      <c r="Q69" s="106" t="str">
        <f>IF(C69="","",IF(AND(L69&lt;&gt;1,L69&lt;&gt;2,L69&lt;&gt;"①",L69&lt;&gt;"②"),"無効です",IF(AND(OR(L69="②",L69=2),VLOOKUP(M69,医療機関データ!$A:$G,6,FALSE)="－"),"マンモグラフィー不可","")))</f>
        <v/>
      </c>
      <c r="R69" s="106" t="str">
        <f t="shared" si="0"/>
        <v/>
      </c>
      <c r="S69" s="106" t="str">
        <f t="shared" si="1"/>
        <v/>
      </c>
    </row>
    <row r="70" spans="1:19" ht="18" customHeight="1" x14ac:dyDescent="0.15">
      <c r="A70" s="100">
        <v>60</v>
      </c>
      <c r="B70" s="89"/>
      <c r="C70" s="61"/>
      <c r="D70" s="64"/>
      <c r="E70" s="61"/>
      <c r="F70" s="61"/>
      <c r="G70" s="62"/>
      <c r="H70" s="63"/>
      <c r="I70" s="61"/>
      <c r="J70" s="63"/>
      <c r="K70" s="61"/>
      <c r="L70" s="61"/>
      <c r="M70" s="90"/>
      <c r="N70" s="76"/>
      <c r="O70" s="78" t="str">
        <f>IF(C70="","",VLOOKUP(M70,医療機関データ!$A:$B,2,FALSE))</f>
        <v/>
      </c>
      <c r="P70" s="106" t="str">
        <f>IF(C70="","",IF(AND(K70&lt;&gt;1,K70&lt;&gt;2,K70&lt;&gt;3,K70&lt;&gt;"①",K70&lt;&gt;"②",K70&lt;&gt;"③"),"無効です",IF(AND(OR(K70="①",K70=1),VLOOKUP(M70,医療機関データ!$A:$G,4,FALSE)="－"),"自己採取不可","")))</f>
        <v/>
      </c>
      <c r="Q70" s="106" t="str">
        <f>IF(C70="","",IF(AND(L70&lt;&gt;1,L70&lt;&gt;2,L70&lt;&gt;"①",L70&lt;&gt;"②"),"無効です",IF(AND(OR(L70="②",L70=2),VLOOKUP(M70,医療機関データ!$A:$G,6,FALSE)="－"),"マンモグラフィー不可","")))</f>
        <v/>
      </c>
      <c r="R70" s="106" t="str">
        <f t="shared" si="0"/>
        <v/>
      </c>
      <c r="S70" s="106" t="str">
        <f t="shared" si="1"/>
        <v/>
      </c>
    </row>
    <row r="71" spans="1:19" ht="18" customHeight="1" x14ac:dyDescent="0.15">
      <c r="A71" s="100">
        <v>61</v>
      </c>
      <c r="B71" s="89"/>
      <c r="C71" s="61"/>
      <c r="D71" s="64"/>
      <c r="E71" s="61"/>
      <c r="F71" s="61"/>
      <c r="G71" s="62"/>
      <c r="H71" s="63"/>
      <c r="I71" s="61"/>
      <c r="J71" s="63"/>
      <c r="K71" s="61"/>
      <c r="L71" s="61"/>
      <c r="M71" s="90"/>
      <c r="N71" s="76"/>
      <c r="O71" s="78" t="str">
        <f>IF(C71="","",VLOOKUP(M71,医療機関データ!$A:$B,2,FALSE))</f>
        <v/>
      </c>
      <c r="P71" s="106" t="str">
        <f>IF(C71="","",IF(AND(K71&lt;&gt;1,K71&lt;&gt;2,K71&lt;&gt;3,K71&lt;&gt;"①",K71&lt;&gt;"②",K71&lt;&gt;"③"),"無効です",IF(AND(OR(K71="①",K71=1),VLOOKUP(M71,医療機関データ!$A:$G,4,FALSE)="－"),"自己採取不可","")))</f>
        <v/>
      </c>
      <c r="Q71" s="106" t="str">
        <f>IF(C71="","",IF(AND(L71&lt;&gt;1,L71&lt;&gt;2,L71&lt;&gt;"①",L71&lt;&gt;"②"),"無効です",IF(AND(OR(L71="②",L71=2),VLOOKUP(M71,医療機関データ!$A:$G,6,FALSE)="－"),"マンモグラフィー不可","")))</f>
        <v/>
      </c>
      <c r="R71" s="106" t="str">
        <f t="shared" si="0"/>
        <v/>
      </c>
      <c r="S71" s="106" t="str">
        <f t="shared" si="1"/>
        <v/>
      </c>
    </row>
    <row r="72" spans="1:19" ht="18" customHeight="1" x14ac:dyDescent="0.15">
      <c r="A72" s="100">
        <v>62</v>
      </c>
      <c r="B72" s="89"/>
      <c r="C72" s="61"/>
      <c r="D72" s="64"/>
      <c r="E72" s="61"/>
      <c r="F72" s="61"/>
      <c r="G72" s="62"/>
      <c r="H72" s="63"/>
      <c r="I72" s="61"/>
      <c r="J72" s="63"/>
      <c r="K72" s="61"/>
      <c r="L72" s="61"/>
      <c r="M72" s="90"/>
      <c r="N72" s="76"/>
      <c r="O72" s="78" t="str">
        <f>IF(C72="","",VLOOKUP(M72,医療機関データ!$A:$B,2,FALSE))</f>
        <v/>
      </c>
      <c r="P72" s="106" t="str">
        <f>IF(C72="","",IF(AND(K72&lt;&gt;1,K72&lt;&gt;2,K72&lt;&gt;3,K72&lt;&gt;"①",K72&lt;&gt;"②",K72&lt;&gt;"③"),"無効です",IF(AND(OR(K72="①",K72=1),VLOOKUP(M72,医療機関データ!$A:$G,4,FALSE)="－"),"自己採取不可","")))</f>
        <v/>
      </c>
      <c r="Q72" s="106" t="str">
        <f>IF(C72="","",IF(AND(L72&lt;&gt;1,L72&lt;&gt;2,L72&lt;&gt;"①",L72&lt;&gt;"②"),"無効です",IF(AND(OR(L72="②",L72=2),VLOOKUP(M72,医療機関データ!$A:$G,6,FALSE)="－"),"マンモグラフィー不可","")))</f>
        <v/>
      </c>
      <c r="R72" s="106" t="str">
        <f t="shared" si="0"/>
        <v/>
      </c>
      <c r="S72" s="106" t="str">
        <f t="shared" si="1"/>
        <v/>
      </c>
    </row>
    <row r="73" spans="1:19" ht="18" customHeight="1" x14ac:dyDescent="0.15">
      <c r="A73" s="100">
        <v>63</v>
      </c>
      <c r="B73" s="89"/>
      <c r="C73" s="61"/>
      <c r="D73" s="64"/>
      <c r="E73" s="61"/>
      <c r="F73" s="61"/>
      <c r="G73" s="62"/>
      <c r="H73" s="63"/>
      <c r="I73" s="61"/>
      <c r="J73" s="63"/>
      <c r="K73" s="61"/>
      <c r="L73" s="61"/>
      <c r="M73" s="90"/>
      <c r="N73" s="76"/>
      <c r="O73" s="78" t="str">
        <f>IF(C73="","",VLOOKUP(M73,医療機関データ!$A:$B,2,FALSE))</f>
        <v/>
      </c>
      <c r="P73" s="106" t="str">
        <f>IF(C73="","",IF(AND(K73&lt;&gt;1,K73&lt;&gt;2,K73&lt;&gt;3,K73&lt;&gt;"①",K73&lt;&gt;"②",K73&lt;&gt;"③"),"無効です",IF(AND(OR(K73="①",K73=1),VLOOKUP(M73,医療機関データ!$A:$G,4,FALSE)="－"),"自己採取不可","")))</f>
        <v/>
      </c>
      <c r="Q73" s="106" t="str">
        <f>IF(C73="","",IF(AND(L73&lt;&gt;1,L73&lt;&gt;2,L73&lt;&gt;"①",L73&lt;&gt;"②"),"無効です",IF(AND(OR(L73="②",L73=2),VLOOKUP(M73,医療機関データ!$A:$G,6,FALSE)="－"),"マンモグラフィー不可","")))</f>
        <v/>
      </c>
      <c r="R73" s="106" t="str">
        <f t="shared" si="0"/>
        <v/>
      </c>
      <c r="S73" s="106" t="str">
        <f t="shared" si="1"/>
        <v/>
      </c>
    </row>
    <row r="74" spans="1:19" ht="18" customHeight="1" x14ac:dyDescent="0.15">
      <c r="A74" s="100">
        <v>64</v>
      </c>
      <c r="B74" s="89"/>
      <c r="C74" s="61"/>
      <c r="D74" s="64"/>
      <c r="E74" s="61"/>
      <c r="F74" s="61"/>
      <c r="G74" s="62"/>
      <c r="H74" s="63"/>
      <c r="I74" s="61"/>
      <c r="J74" s="63"/>
      <c r="K74" s="61"/>
      <c r="L74" s="61"/>
      <c r="M74" s="90"/>
      <c r="N74" s="76"/>
      <c r="O74" s="78" t="str">
        <f>IF(C74="","",VLOOKUP(M74,医療機関データ!$A:$B,2,FALSE))</f>
        <v/>
      </c>
      <c r="P74" s="106" t="str">
        <f>IF(C74="","",IF(AND(K74&lt;&gt;1,K74&lt;&gt;2,K74&lt;&gt;3,K74&lt;&gt;"①",K74&lt;&gt;"②",K74&lt;&gt;"③"),"無効です",IF(AND(OR(K74="①",K74=1),VLOOKUP(M74,医療機関データ!$A:$G,4,FALSE)="－"),"自己採取不可","")))</f>
        <v/>
      </c>
      <c r="Q74" s="106" t="str">
        <f>IF(C74="","",IF(AND(L74&lt;&gt;1,L74&lt;&gt;2,L74&lt;&gt;"①",L74&lt;&gt;"②"),"無効です",IF(AND(OR(L74="②",L74=2),VLOOKUP(M74,医療機関データ!$A:$G,6,FALSE)="－"),"マンモグラフィー不可","")))</f>
        <v/>
      </c>
      <c r="R74" s="106" t="str">
        <f t="shared" si="0"/>
        <v/>
      </c>
      <c r="S74" s="106" t="str">
        <f t="shared" si="1"/>
        <v/>
      </c>
    </row>
    <row r="75" spans="1:19" ht="18" customHeight="1" x14ac:dyDescent="0.15">
      <c r="A75" s="100">
        <v>65</v>
      </c>
      <c r="B75" s="89"/>
      <c r="C75" s="61"/>
      <c r="D75" s="64"/>
      <c r="E75" s="61"/>
      <c r="F75" s="61"/>
      <c r="G75" s="62"/>
      <c r="H75" s="63"/>
      <c r="I75" s="61"/>
      <c r="J75" s="63"/>
      <c r="K75" s="61"/>
      <c r="L75" s="61"/>
      <c r="M75" s="90"/>
      <c r="N75" s="76"/>
      <c r="O75" s="78" t="str">
        <f>IF(C75="","",VLOOKUP(M75,医療機関データ!$A:$B,2,FALSE))</f>
        <v/>
      </c>
      <c r="P75" s="106" t="str">
        <f>IF(C75="","",IF(AND(K75&lt;&gt;1,K75&lt;&gt;2,K75&lt;&gt;3,K75&lt;&gt;"①",K75&lt;&gt;"②",K75&lt;&gt;"③"),"無効です",IF(AND(OR(K75="①",K75=1),VLOOKUP(M75,医療機関データ!$A:$G,4,FALSE)="－"),"自己採取不可","")))</f>
        <v/>
      </c>
      <c r="Q75" s="106" t="str">
        <f>IF(C75="","",IF(AND(L75&lt;&gt;1,L75&lt;&gt;2,L75&lt;&gt;"①",L75&lt;&gt;"②"),"無効です",IF(AND(OR(L75="②",L75=2),VLOOKUP(M75,医療機関データ!$A:$G,6,FALSE)="－"),"マンモグラフィー不可","")))</f>
        <v/>
      </c>
      <c r="R75" s="106" t="str">
        <f t="shared" si="0"/>
        <v/>
      </c>
      <c r="S75" s="106" t="str">
        <f t="shared" si="1"/>
        <v/>
      </c>
    </row>
    <row r="76" spans="1:19" ht="18" customHeight="1" x14ac:dyDescent="0.15">
      <c r="A76" s="100">
        <v>66</v>
      </c>
      <c r="B76" s="89"/>
      <c r="C76" s="61"/>
      <c r="D76" s="64"/>
      <c r="E76" s="61"/>
      <c r="F76" s="61"/>
      <c r="G76" s="62"/>
      <c r="H76" s="63"/>
      <c r="I76" s="61"/>
      <c r="J76" s="63"/>
      <c r="K76" s="61"/>
      <c r="L76" s="61"/>
      <c r="M76" s="90"/>
      <c r="N76" s="76"/>
      <c r="O76" s="78" t="str">
        <f>IF(C76="","",VLOOKUP(M76,医療機関データ!$A:$B,2,FALSE))</f>
        <v/>
      </c>
      <c r="P76" s="106" t="str">
        <f>IF(C76="","",IF(AND(K76&lt;&gt;1,K76&lt;&gt;2,K76&lt;&gt;3,K76&lt;&gt;"①",K76&lt;&gt;"②",K76&lt;&gt;"③"),"無効です",IF(AND(OR(K76="①",K76=1),VLOOKUP(M76,医療機関データ!$A:$G,4,FALSE)="－"),"自己採取不可","")))</f>
        <v/>
      </c>
      <c r="Q76" s="106" t="str">
        <f>IF(C76="","",IF(AND(L76&lt;&gt;1,L76&lt;&gt;2,L76&lt;&gt;"①",L76&lt;&gt;"②"),"無効です",IF(AND(OR(L76="②",L76=2),VLOOKUP(M76,医療機関データ!$A:$G,6,FALSE)="－"),"マンモグラフィー不可","")))</f>
        <v/>
      </c>
      <c r="R76" s="106" t="str">
        <f t="shared" ref="R76:R139" si="2">IF(C76="","",IF(AND(OR(F76=2,F76="家族"),DATEDIF(G76,46477,"Y")&lt;35),"35歳未満です",""))</f>
        <v/>
      </c>
      <c r="S76" s="106" t="str">
        <f t="shared" ref="S76:S139" si="3">IF(C76="","",IF(COUNTIFS($C$11:$C$310,C76,$D$11:$D$310,D76,$G$11:$G$310,G76)&gt;1,"重複",""))</f>
        <v/>
      </c>
    </row>
    <row r="77" spans="1:19" ht="18" customHeight="1" x14ac:dyDescent="0.15">
      <c r="A77" s="100">
        <v>67</v>
      </c>
      <c r="B77" s="89"/>
      <c r="C77" s="61"/>
      <c r="D77" s="64"/>
      <c r="E77" s="61"/>
      <c r="F77" s="61"/>
      <c r="G77" s="62"/>
      <c r="H77" s="63"/>
      <c r="I77" s="61"/>
      <c r="J77" s="63"/>
      <c r="K77" s="61"/>
      <c r="L77" s="61"/>
      <c r="M77" s="90"/>
      <c r="N77" s="76"/>
      <c r="O77" s="78" t="str">
        <f>IF(C77="","",VLOOKUP(M77,医療機関データ!$A:$B,2,FALSE))</f>
        <v/>
      </c>
      <c r="P77" s="106" t="str">
        <f>IF(C77="","",IF(AND(K77&lt;&gt;1,K77&lt;&gt;2,K77&lt;&gt;3,K77&lt;&gt;"①",K77&lt;&gt;"②",K77&lt;&gt;"③"),"無効です",IF(AND(OR(K77="①",K77=1),VLOOKUP(M77,医療機関データ!$A:$G,4,FALSE)="－"),"自己採取不可","")))</f>
        <v/>
      </c>
      <c r="Q77" s="106" t="str">
        <f>IF(C77="","",IF(AND(L77&lt;&gt;1,L77&lt;&gt;2,L77&lt;&gt;"①",L77&lt;&gt;"②"),"無効です",IF(AND(OR(L77="②",L77=2),VLOOKUP(M77,医療機関データ!$A:$G,6,FALSE)="－"),"マンモグラフィー不可","")))</f>
        <v/>
      </c>
      <c r="R77" s="106" t="str">
        <f t="shared" si="2"/>
        <v/>
      </c>
      <c r="S77" s="106" t="str">
        <f t="shared" si="3"/>
        <v/>
      </c>
    </row>
    <row r="78" spans="1:19" ht="18" customHeight="1" x14ac:dyDescent="0.15">
      <c r="A78" s="100">
        <v>68</v>
      </c>
      <c r="B78" s="89"/>
      <c r="C78" s="61"/>
      <c r="D78" s="64"/>
      <c r="E78" s="61"/>
      <c r="F78" s="61"/>
      <c r="G78" s="62"/>
      <c r="H78" s="63"/>
      <c r="I78" s="61"/>
      <c r="J78" s="63"/>
      <c r="K78" s="61"/>
      <c r="L78" s="61"/>
      <c r="M78" s="90"/>
      <c r="N78" s="76"/>
      <c r="O78" s="78" t="str">
        <f>IF(C78="","",VLOOKUP(M78,医療機関データ!$A:$B,2,FALSE))</f>
        <v/>
      </c>
      <c r="P78" s="106" t="str">
        <f>IF(C78="","",IF(AND(K78&lt;&gt;1,K78&lt;&gt;2,K78&lt;&gt;3,K78&lt;&gt;"①",K78&lt;&gt;"②",K78&lt;&gt;"③"),"無効です",IF(AND(OR(K78="①",K78=1),VLOOKUP(M78,医療機関データ!$A:$G,4,FALSE)="－"),"自己採取不可","")))</f>
        <v/>
      </c>
      <c r="Q78" s="106" t="str">
        <f>IF(C78="","",IF(AND(L78&lt;&gt;1,L78&lt;&gt;2,L78&lt;&gt;"①",L78&lt;&gt;"②"),"無効です",IF(AND(OR(L78="②",L78=2),VLOOKUP(M78,医療機関データ!$A:$G,6,FALSE)="－"),"マンモグラフィー不可","")))</f>
        <v/>
      </c>
      <c r="R78" s="106" t="str">
        <f t="shared" si="2"/>
        <v/>
      </c>
      <c r="S78" s="106" t="str">
        <f t="shared" si="3"/>
        <v/>
      </c>
    </row>
    <row r="79" spans="1:19" ht="18" customHeight="1" x14ac:dyDescent="0.15">
      <c r="A79" s="100">
        <v>69</v>
      </c>
      <c r="B79" s="89"/>
      <c r="C79" s="61"/>
      <c r="D79" s="64"/>
      <c r="E79" s="61"/>
      <c r="F79" s="61"/>
      <c r="G79" s="62"/>
      <c r="H79" s="63"/>
      <c r="I79" s="61"/>
      <c r="J79" s="63"/>
      <c r="K79" s="61"/>
      <c r="L79" s="61"/>
      <c r="M79" s="90"/>
      <c r="N79" s="76"/>
      <c r="O79" s="78" t="str">
        <f>IF(C79="","",VLOOKUP(M79,医療機関データ!$A:$B,2,FALSE))</f>
        <v/>
      </c>
      <c r="P79" s="106" t="str">
        <f>IF(C79="","",IF(AND(K79&lt;&gt;1,K79&lt;&gt;2,K79&lt;&gt;3,K79&lt;&gt;"①",K79&lt;&gt;"②",K79&lt;&gt;"③"),"無効です",IF(AND(OR(K79="①",K79=1),VLOOKUP(M79,医療機関データ!$A:$G,4,FALSE)="－"),"自己採取不可","")))</f>
        <v/>
      </c>
      <c r="Q79" s="106" t="str">
        <f>IF(C79="","",IF(AND(L79&lt;&gt;1,L79&lt;&gt;2,L79&lt;&gt;"①",L79&lt;&gt;"②"),"無効です",IF(AND(OR(L79="②",L79=2),VLOOKUP(M79,医療機関データ!$A:$G,6,FALSE)="－"),"マンモグラフィー不可","")))</f>
        <v/>
      </c>
      <c r="R79" s="106" t="str">
        <f t="shared" si="2"/>
        <v/>
      </c>
      <c r="S79" s="106" t="str">
        <f t="shared" si="3"/>
        <v/>
      </c>
    </row>
    <row r="80" spans="1:19" ht="18" customHeight="1" x14ac:dyDescent="0.15">
      <c r="A80" s="100">
        <v>70</v>
      </c>
      <c r="B80" s="89"/>
      <c r="C80" s="61"/>
      <c r="D80" s="64"/>
      <c r="E80" s="61"/>
      <c r="F80" s="61"/>
      <c r="G80" s="62"/>
      <c r="H80" s="63"/>
      <c r="I80" s="61"/>
      <c r="J80" s="63"/>
      <c r="K80" s="61"/>
      <c r="L80" s="61"/>
      <c r="M80" s="90"/>
      <c r="N80" s="76"/>
      <c r="O80" s="78" t="str">
        <f>IF(C80="","",VLOOKUP(M80,医療機関データ!$A:$B,2,FALSE))</f>
        <v/>
      </c>
      <c r="P80" s="106" t="str">
        <f>IF(C80="","",IF(AND(K80&lt;&gt;1,K80&lt;&gt;2,K80&lt;&gt;3,K80&lt;&gt;"①",K80&lt;&gt;"②",K80&lt;&gt;"③"),"無効です",IF(AND(OR(K80="①",K80=1),VLOOKUP(M80,医療機関データ!$A:$G,4,FALSE)="－"),"自己採取不可","")))</f>
        <v/>
      </c>
      <c r="Q80" s="106" t="str">
        <f>IF(C80="","",IF(AND(L80&lt;&gt;1,L80&lt;&gt;2,L80&lt;&gt;"①",L80&lt;&gt;"②"),"無効です",IF(AND(OR(L80="②",L80=2),VLOOKUP(M80,医療機関データ!$A:$G,6,FALSE)="－"),"マンモグラフィー不可","")))</f>
        <v/>
      </c>
      <c r="R80" s="106" t="str">
        <f t="shared" si="2"/>
        <v/>
      </c>
      <c r="S80" s="106" t="str">
        <f t="shared" si="3"/>
        <v/>
      </c>
    </row>
    <row r="81" spans="1:19" ht="18" customHeight="1" x14ac:dyDescent="0.15">
      <c r="A81" s="100">
        <v>71</v>
      </c>
      <c r="B81" s="89"/>
      <c r="C81" s="61"/>
      <c r="D81" s="64"/>
      <c r="E81" s="61"/>
      <c r="F81" s="61"/>
      <c r="G81" s="62"/>
      <c r="H81" s="63"/>
      <c r="I81" s="61"/>
      <c r="J81" s="63"/>
      <c r="K81" s="61"/>
      <c r="L81" s="61"/>
      <c r="M81" s="90"/>
      <c r="N81" s="76"/>
      <c r="O81" s="78" t="str">
        <f>IF(C81="","",VLOOKUP(M81,医療機関データ!$A:$B,2,FALSE))</f>
        <v/>
      </c>
      <c r="P81" s="106" t="str">
        <f>IF(C81="","",IF(AND(K81&lt;&gt;1,K81&lt;&gt;2,K81&lt;&gt;3,K81&lt;&gt;"①",K81&lt;&gt;"②",K81&lt;&gt;"③"),"無効です",IF(AND(OR(K81="①",K81=1),VLOOKUP(M81,医療機関データ!$A:$G,4,FALSE)="－"),"自己採取不可","")))</f>
        <v/>
      </c>
      <c r="Q81" s="106" t="str">
        <f>IF(C81="","",IF(AND(L81&lt;&gt;1,L81&lt;&gt;2,L81&lt;&gt;"①",L81&lt;&gt;"②"),"無効です",IF(AND(OR(L81="②",L81=2),VLOOKUP(M81,医療機関データ!$A:$G,6,FALSE)="－"),"マンモグラフィー不可","")))</f>
        <v/>
      </c>
      <c r="R81" s="106" t="str">
        <f t="shared" si="2"/>
        <v/>
      </c>
      <c r="S81" s="106" t="str">
        <f t="shared" si="3"/>
        <v/>
      </c>
    </row>
    <row r="82" spans="1:19" ht="18" customHeight="1" x14ac:dyDescent="0.15">
      <c r="A82" s="100">
        <v>72</v>
      </c>
      <c r="B82" s="89"/>
      <c r="C82" s="61"/>
      <c r="D82" s="64"/>
      <c r="E82" s="61"/>
      <c r="F82" s="61"/>
      <c r="G82" s="62"/>
      <c r="H82" s="63"/>
      <c r="I82" s="61"/>
      <c r="J82" s="63"/>
      <c r="K82" s="61"/>
      <c r="L82" s="61"/>
      <c r="M82" s="90"/>
      <c r="N82" s="76"/>
      <c r="O82" s="78" t="str">
        <f>IF(C82="","",VLOOKUP(M82,医療機関データ!$A:$B,2,FALSE))</f>
        <v/>
      </c>
      <c r="P82" s="106" t="str">
        <f>IF(C82="","",IF(AND(K82&lt;&gt;1,K82&lt;&gt;2,K82&lt;&gt;3,K82&lt;&gt;"①",K82&lt;&gt;"②",K82&lt;&gt;"③"),"無効です",IF(AND(OR(K82="①",K82=1),VLOOKUP(M82,医療機関データ!$A:$G,4,FALSE)="－"),"自己採取不可","")))</f>
        <v/>
      </c>
      <c r="Q82" s="106" t="str">
        <f>IF(C82="","",IF(AND(L82&lt;&gt;1,L82&lt;&gt;2,L82&lt;&gt;"①",L82&lt;&gt;"②"),"無効です",IF(AND(OR(L82="②",L82=2),VLOOKUP(M82,医療機関データ!$A:$G,6,FALSE)="－"),"マンモグラフィー不可","")))</f>
        <v/>
      </c>
      <c r="R82" s="106" t="str">
        <f t="shared" si="2"/>
        <v/>
      </c>
      <c r="S82" s="106" t="str">
        <f t="shared" si="3"/>
        <v/>
      </c>
    </row>
    <row r="83" spans="1:19" ht="18" customHeight="1" x14ac:dyDescent="0.15">
      <c r="A83" s="100">
        <v>73</v>
      </c>
      <c r="B83" s="89"/>
      <c r="C83" s="61"/>
      <c r="D83" s="64"/>
      <c r="E83" s="61"/>
      <c r="F83" s="61"/>
      <c r="G83" s="62"/>
      <c r="H83" s="63"/>
      <c r="I83" s="61"/>
      <c r="J83" s="63"/>
      <c r="K83" s="61"/>
      <c r="L83" s="61"/>
      <c r="M83" s="90"/>
      <c r="N83" s="76"/>
      <c r="O83" s="78" t="str">
        <f>IF(C83="","",VLOOKUP(M83,医療機関データ!$A:$B,2,FALSE))</f>
        <v/>
      </c>
      <c r="P83" s="106" t="str">
        <f>IF(C83="","",IF(AND(K83&lt;&gt;1,K83&lt;&gt;2,K83&lt;&gt;3,K83&lt;&gt;"①",K83&lt;&gt;"②",K83&lt;&gt;"③"),"無効です",IF(AND(OR(K83="①",K83=1),VLOOKUP(M83,医療機関データ!$A:$G,4,FALSE)="－"),"自己採取不可","")))</f>
        <v/>
      </c>
      <c r="Q83" s="106" t="str">
        <f>IF(C83="","",IF(AND(L83&lt;&gt;1,L83&lt;&gt;2,L83&lt;&gt;"①",L83&lt;&gt;"②"),"無効です",IF(AND(OR(L83="②",L83=2),VLOOKUP(M83,医療機関データ!$A:$G,6,FALSE)="－"),"マンモグラフィー不可","")))</f>
        <v/>
      </c>
      <c r="R83" s="106" t="str">
        <f t="shared" si="2"/>
        <v/>
      </c>
      <c r="S83" s="106" t="str">
        <f t="shared" si="3"/>
        <v/>
      </c>
    </row>
    <row r="84" spans="1:19" ht="18" customHeight="1" x14ac:dyDescent="0.15">
      <c r="A84" s="100">
        <v>74</v>
      </c>
      <c r="B84" s="89"/>
      <c r="C84" s="61"/>
      <c r="D84" s="64"/>
      <c r="E84" s="61"/>
      <c r="F84" s="61"/>
      <c r="G84" s="62"/>
      <c r="H84" s="63"/>
      <c r="I84" s="61"/>
      <c r="J84" s="63"/>
      <c r="K84" s="61"/>
      <c r="L84" s="61"/>
      <c r="M84" s="90"/>
      <c r="N84" s="76"/>
      <c r="O84" s="78" t="str">
        <f>IF(C84="","",VLOOKUP(M84,医療機関データ!$A:$B,2,FALSE))</f>
        <v/>
      </c>
      <c r="P84" s="106" t="str">
        <f>IF(C84="","",IF(AND(K84&lt;&gt;1,K84&lt;&gt;2,K84&lt;&gt;3,K84&lt;&gt;"①",K84&lt;&gt;"②",K84&lt;&gt;"③"),"無効です",IF(AND(OR(K84="①",K84=1),VLOOKUP(M84,医療機関データ!$A:$G,4,FALSE)="－"),"自己採取不可","")))</f>
        <v/>
      </c>
      <c r="Q84" s="106" t="str">
        <f>IF(C84="","",IF(AND(L84&lt;&gt;1,L84&lt;&gt;2,L84&lt;&gt;"①",L84&lt;&gt;"②"),"無効です",IF(AND(OR(L84="②",L84=2),VLOOKUP(M84,医療機関データ!$A:$G,6,FALSE)="－"),"マンモグラフィー不可","")))</f>
        <v/>
      </c>
      <c r="R84" s="106" t="str">
        <f t="shared" si="2"/>
        <v/>
      </c>
      <c r="S84" s="106" t="str">
        <f t="shared" si="3"/>
        <v/>
      </c>
    </row>
    <row r="85" spans="1:19" ht="18" customHeight="1" x14ac:dyDescent="0.15">
      <c r="A85" s="100">
        <v>75</v>
      </c>
      <c r="B85" s="89"/>
      <c r="C85" s="61"/>
      <c r="D85" s="64"/>
      <c r="E85" s="61"/>
      <c r="F85" s="61"/>
      <c r="G85" s="62"/>
      <c r="H85" s="63"/>
      <c r="I85" s="61"/>
      <c r="J85" s="63"/>
      <c r="K85" s="61"/>
      <c r="L85" s="61"/>
      <c r="M85" s="90"/>
      <c r="N85" s="76"/>
      <c r="O85" s="78" t="str">
        <f>IF(C85="","",VLOOKUP(M85,医療機関データ!$A:$B,2,FALSE))</f>
        <v/>
      </c>
      <c r="P85" s="106" t="str">
        <f>IF(C85="","",IF(AND(K85&lt;&gt;1,K85&lt;&gt;2,K85&lt;&gt;3,K85&lt;&gt;"①",K85&lt;&gt;"②",K85&lt;&gt;"③"),"無効です",IF(AND(OR(K85="①",K85=1),VLOOKUP(M85,医療機関データ!$A:$G,4,FALSE)="－"),"自己採取不可","")))</f>
        <v/>
      </c>
      <c r="Q85" s="106" t="str">
        <f>IF(C85="","",IF(AND(L85&lt;&gt;1,L85&lt;&gt;2,L85&lt;&gt;"①",L85&lt;&gt;"②"),"無効です",IF(AND(OR(L85="②",L85=2),VLOOKUP(M85,医療機関データ!$A:$G,6,FALSE)="－"),"マンモグラフィー不可","")))</f>
        <v/>
      </c>
      <c r="R85" s="106" t="str">
        <f t="shared" si="2"/>
        <v/>
      </c>
      <c r="S85" s="106" t="str">
        <f t="shared" si="3"/>
        <v/>
      </c>
    </row>
    <row r="86" spans="1:19" ht="18" customHeight="1" x14ac:dyDescent="0.15">
      <c r="A86" s="100">
        <v>76</v>
      </c>
      <c r="B86" s="89"/>
      <c r="C86" s="61"/>
      <c r="D86" s="64"/>
      <c r="E86" s="61"/>
      <c r="F86" s="61"/>
      <c r="G86" s="62"/>
      <c r="H86" s="63"/>
      <c r="I86" s="61"/>
      <c r="J86" s="63"/>
      <c r="K86" s="61"/>
      <c r="L86" s="61"/>
      <c r="M86" s="90"/>
      <c r="N86" s="76"/>
      <c r="O86" s="78" t="str">
        <f>IF(C86="","",VLOOKUP(M86,医療機関データ!$A:$B,2,FALSE))</f>
        <v/>
      </c>
      <c r="P86" s="106" t="str">
        <f>IF(C86="","",IF(AND(K86&lt;&gt;1,K86&lt;&gt;2,K86&lt;&gt;3,K86&lt;&gt;"①",K86&lt;&gt;"②",K86&lt;&gt;"③"),"無効です",IF(AND(OR(K86="①",K86=1),VLOOKUP(M86,医療機関データ!$A:$G,4,FALSE)="－"),"自己採取不可","")))</f>
        <v/>
      </c>
      <c r="Q86" s="106" t="str">
        <f>IF(C86="","",IF(AND(L86&lt;&gt;1,L86&lt;&gt;2,L86&lt;&gt;"①",L86&lt;&gt;"②"),"無効です",IF(AND(OR(L86="②",L86=2),VLOOKUP(M86,医療機関データ!$A:$G,6,FALSE)="－"),"マンモグラフィー不可","")))</f>
        <v/>
      </c>
      <c r="R86" s="106" t="str">
        <f t="shared" si="2"/>
        <v/>
      </c>
      <c r="S86" s="106" t="str">
        <f t="shared" si="3"/>
        <v/>
      </c>
    </row>
    <row r="87" spans="1:19" ht="18" customHeight="1" x14ac:dyDescent="0.15">
      <c r="A87" s="100">
        <v>77</v>
      </c>
      <c r="B87" s="89"/>
      <c r="C87" s="61"/>
      <c r="D87" s="64"/>
      <c r="E87" s="61"/>
      <c r="F87" s="61"/>
      <c r="G87" s="62"/>
      <c r="H87" s="63"/>
      <c r="I87" s="61"/>
      <c r="J87" s="63"/>
      <c r="K87" s="61"/>
      <c r="L87" s="61"/>
      <c r="M87" s="90"/>
      <c r="N87" s="76"/>
      <c r="O87" s="78" t="str">
        <f>IF(C87="","",VLOOKUP(M87,医療機関データ!$A:$B,2,FALSE))</f>
        <v/>
      </c>
      <c r="P87" s="106" t="str">
        <f>IF(C87="","",IF(AND(K87&lt;&gt;1,K87&lt;&gt;2,K87&lt;&gt;3,K87&lt;&gt;"①",K87&lt;&gt;"②",K87&lt;&gt;"③"),"無効です",IF(AND(OR(K87="①",K87=1),VLOOKUP(M87,医療機関データ!$A:$G,4,FALSE)="－"),"自己採取不可","")))</f>
        <v/>
      </c>
      <c r="Q87" s="106" t="str">
        <f>IF(C87="","",IF(AND(L87&lt;&gt;1,L87&lt;&gt;2,L87&lt;&gt;"①",L87&lt;&gt;"②"),"無効です",IF(AND(OR(L87="②",L87=2),VLOOKUP(M87,医療機関データ!$A:$G,6,FALSE)="－"),"マンモグラフィー不可","")))</f>
        <v/>
      </c>
      <c r="R87" s="106" t="str">
        <f t="shared" si="2"/>
        <v/>
      </c>
      <c r="S87" s="106" t="str">
        <f t="shared" si="3"/>
        <v/>
      </c>
    </row>
    <row r="88" spans="1:19" ht="18" customHeight="1" x14ac:dyDescent="0.15">
      <c r="A88" s="100">
        <v>78</v>
      </c>
      <c r="B88" s="89"/>
      <c r="C88" s="61"/>
      <c r="D88" s="64"/>
      <c r="E88" s="61"/>
      <c r="F88" s="61"/>
      <c r="G88" s="62"/>
      <c r="H88" s="63"/>
      <c r="I88" s="61"/>
      <c r="J88" s="63"/>
      <c r="K88" s="61"/>
      <c r="L88" s="61"/>
      <c r="M88" s="90"/>
      <c r="N88" s="76"/>
      <c r="O88" s="78" t="str">
        <f>IF(C88="","",VLOOKUP(M88,医療機関データ!$A:$B,2,FALSE))</f>
        <v/>
      </c>
      <c r="P88" s="106" t="str">
        <f>IF(C88="","",IF(AND(K88&lt;&gt;1,K88&lt;&gt;2,K88&lt;&gt;3,K88&lt;&gt;"①",K88&lt;&gt;"②",K88&lt;&gt;"③"),"無効です",IF(AND(OR(K88="①",K88=1),VLOOKUP(M88,医療機関データ!$A:$G,4,FALSE)="－"),"自己採取不可","")))</f>
        <v/>
      </c>
      <c r="Q88" s="106" t="str">
        <f>IF(C88="","",IF(AND(L88&lt;&gt;1,L88&lt;&gt;2,L88&lt;&gt;"①",L88&lt;&gt;"②"),"無効です",IF(AND(OR(L88="②",L88=2),VLOOKUP(M88,医療機関データ!$A:$G,6,FALSE)="－"),"マンモグラフィー不可","")))</f>
        <v/>
      </c>
      <c r="R88" s="106" t="str">
        <f t="shared" si="2"/>
        <v/>
      </c>
      <c r="S88" s="106" t="str">
        <f t="shared" si="3"/>
        <v/>
      </c>
    </row>
    <row r="89" spans="1:19" ht="18" customHeight="1" x14ac:dyDescent="0.15">
      <c r="A89" s="100">
        <v>79</v>
      </c>
      <c r="B89" s="89"/>
      <c r="C89" s="61"/>
      <c r="D89" s="64"/>
      <c r="E89" s="61"/>
      <c r="F89" s="61"/>
      <c r="G89" s="62"/>
      <c r="H89" s="63"/>
      <c r="I89" s="61"/>
      <c r="J89" s="63"/>
      <c r="K89" s="61"/>
      <c r="L89" s="61"/>
      <c r="M89" s="90"/>
      <c r="N89" s="76"/>
      <c r="O89" s="78" t="str">
        <f>IF(C89="","",VLOOKUP(M89,医療機関データ!$A:$B,2,FALSE))</f>
        <v/>
      </c>
      <c r="P89" s="106" t="str">
        <f>IF(C89="","",IF(AND(K89&lt;&gt;1,K89&lt;&gt;2,K89&lt;&gt;3,K89&lt;&gt;"①",K89&lt;&gt;"②",K89&lt;&gt;"③"),"無効です",IF(AND(OR(K89="①",K89=1),VLOOKUP(M89,医療機関データ!$A:$G,4,FALSE)="－"),"自己採取不可","")))</f>
        <v/>
      </c>
      <c r="Q89" s="106" t="str">
        <f>IF(C89="","",IF(AND(L89&lt;&gt;1,L89&lt;&gt;2,L89&lt;&gt;"①",L89&lt;&gt;"②"),"無効です",IF(AND(OR(L89="②",L89=2),VLOOKUP(M89,医療機関データ!$A:$G,6,FALSE)="－"),"マンモグラフィー不可","")))</f>
        <v/>
      </c>
      <c r="R89" s="106" t="str">
        <f t="shared" si="2"/>
        <v/>
      </c>
      <c r="S89" s="106" t="str">
        <f t="shared" si="3"/>
        <v/>
      </c>
    </row>
    <row r="90" spans="1:19" ht="18" customHeight="1" x14ac:dyDescent="0.15">
      <c r="A90" s="100">
        <v>80</v>
      </c>
      <c r="B90" s="89"/>
      <c r="C90" s="61"/>
      <c r="D90" s="64"/>
      <c r="E90" s="61"/>
      <c r="F90" s="61"/>
      <c r="G90" s="62"/>
      <c r="H90" s="63"/>
      <c r="I90" s="61"/>
      <c r="J90" s="63"/>
      <c r="K90" s="61"/>
      <c r="L90" s="61"/>
      <c r="M90" s="90"/>
      <c r="N90" s="76"/>
      <c r="O90" s="78" t="str">
        <f>IF(C90="","",VLOOKUP(M90,医療機関データ!$A:$B,2,FALSE))</f>
        <v/>
      </c>
      <c r="P90" s="106" t="str">
        <f>IF(C90="","",IF(AND(K90&lt;&gt;1,K90&lt;&gt;2,K90&lt;&gt;3,K90&lt;&gt;"①",K90&lt;&gt;"②",K90&lt;&gt;"③"),"無効です",IF(AND(OR(K90="①",K90=1),VLOOKUP(M90,医療機関データ!$A:$G,4,FALSE)="－"),"自己採取不可","")))</f>
        <v/>
      </c>
      <c r="Q90" s="106" t="str">
        <f>IF(C90="","",IF(AND(L90&lt;&gt;1,L90&lt;&gt;2,L90&lt;&gt;"①",L90&lt;&gt;"②"),"無効です",IF(AND(OR(L90="②",L90=2),VLOOKUP(M90,医療機関データ!$A:$G,6,FALSE)="－"),"マンモグラフィー不可","")))</f>
        <v/>
      </c>
      <c r="R90" s="106" t="str">
        <f t="shared" si="2"/>
        <v/>
      </c>
      <c r="S90" s="106" t="str">
        <f t="shared" si="3"/>
        <v/>
      </c>
    </row>
    <row r="91" spans="1:19" ht="18" customHeight="1" x14ac:dyDescent="0.15">
      <c r="A91" s="100">
        <v>81</v>
      </c>
      <c r="B91" s="89"/>
      <c r="C91" s="61"/>
      <c r="D91" s="64"/>
      <c r="E91" s="61"/>
      <c r="F91" s="61"/>
      <c r="G91" s="62"/>
      <c r="H91" s="63"/>
      <c r="I91" s="61"/>
      <c r="J91" s="63"/>
      <c r="K91" s="61"/>
      <c r="L91" s="61"/>
      <c r="M91" s="90"/>
      <c r="N91" s="76"/>
      <c r="O91" s="78" t="str">
        <f>IF(C91="","",VLOOKUP(M91,医療機関データ!$A:$B,2,FALSE))</f>
        <v/>
      </c>
      <c r="P91" s="106" t="str">
        <f>IF(C91="","",IF(AND(K91&lt;&gt;1,K91&lt;&gt;2,K91&lt;&gt;3,K91&lt;&gt;"①",K91&lt;&gt;"②",K91&lt;&gt;"③"),"無効です",IF(AND(OR(K91="①",K91=1),VLOOKUP(M91,医療機関データ!$A:$G,4,FALSE)="－"),"自己採取不可","")))</f>
        <v/>
      </c>
      <c r="Q91" s="106" t="str">
        <f>IF(C91="","",IF(AND(L91&lt;&gt;1,L91&lt;&gt;2,L91&lt;&gt;"①",L91&lt;&gt;"②"),"無効です",IF(AND(OR(L91="②",L91=2),VLOOKUP(M91,医療機関データ!$A:$G,6,FALSE)="－"),"マンモグラフィー不可","")))</f>
        <v/>
      </c>
      <c r="R91" s="106" t="str">
        <f t="shared" si="2"/>
        <v/>
      </c>
      <c r="S91" s="106" t="str">
        <f t="shared" si="3"/>
        <v/>
      </c>
    </row>
    <row r="92" spans="1:19" ht="18" customHeight="1" x14ac:dyDescent="0.15">
      <c r="A92" s="100">
        <v>82</v>
      </c>
      <c r="B92" s="89"/>
      <c r="C92" s="61"/>
      <c r="D92" s="64"/>
      <c r="E92" s="61"/>
      <c r="F92" s="61"/>
      <c r="G92" s="62"/>
      <c r="H92" s="63"/>
      <c r="I92" s="61"/>
      <c r="J92" s="63"/>
      <c r="K92" s="61"/>
      <c r="L92" s="61"/>
      <c r="M92" s="90"/>
      <c r="N92" s="76"/>
      <c r="O92" s="78" t="str">
        <f>IF(C92="","",VLOOKUP(M92,医療機関データ!$A:$B,2,FALSE))</f>
        <v/>
      </c>
      <c r="P92" s="106" t="str">
        <f>IF(C92="","",IF(AND(K92&lt;&gt;1,K92&lt;&gt;2,K92&lt;&gt;3,K92&lt;&gt;"①",K92&lt;&gt;"②",K92&lt;&gt;"③"),"無効です",IF(AND(OR(K92="①",K92=1),VLOOKUP(M92,医療機関データ!$A:$G,4,FALSE)="－"),"自己採取不可","")))</f>
        <v/>
      </c>
      <c r="Q92" s="106" t="str">
        <f>IF(C92="","",IF(AND(L92&lt;&gt;1,L92&lt;&gt;2,L92&lt;&gt;"①",L92&lt;&gt;"②"),"無効です",IF(AND(OR(L92="②",L92=2),VLOOKUP(M92,医療機関データ!$A:$G,6,FALSE)="－"),"マンモグラフィー不可","")))</f>
        <v/>
      </c>
      <c r="R92" s="106" t="str">
        <f t="shared" si="2"/>
        <v/>
      </c>
      <c r="S92" s="106" t="str">
        <f t="shared" si="3"/>
        <v/>
      </c>
    </row>
    <row r="93" spans="1:19" ht="18" customHeight="1" x14ac:dyDescent="0.15">
      <c r="A93" s="100">
        <v>83</v>
      </c>
      <c r="B93" s="89"/>
      <c r="C93" s="61"/>
      <c r="D93" s="64"/>
      <c r="E93" s="61"/>
      <c r="F93" s="61"/>
      <c r="G93" s="62"/>
      <c r="H93" s="63"/>
      <c r="I93" s="61"/>
      <c r="J93" s="63"/>
      <c r="K93" s="61"/>
      <c r="L93" s="61"/>
      <c r="M93" s="90"/>
      <c r="N93" s="76"/>
      <c r="O93" s="78" t="str">
        <f>IF(C93="","",VLOOKUP(M93,医療機関データ!$A:$B,2,FALSE))</f>
        <v/>
      </c>
      <c r="P93" s="106" t="str">
        <f>IF(C93="","",IF(AND(K93&lt;&gt;1,K93&lt;&gt;2,K93&lt;&gt;3,K93&lt;&gt;"①",K93&lt;&gt;"②",K93&lt;&gt;"③"),"無効です",IF(AND(OR(K93="①",K93=1),VLOOKUP(M93,医療機関データ!$A:$G,4,FALSE)="－"),"自己採取不可","")))</f>
        <v/>
      </c>
      <c r="Q93" s="106" t="str">
        <f>IF(C93="","",IF(AND(L93&lt;&gt;1,L93&lt;&gt;2,L93&lt;&gt;"①",L93&lt;&gt;"②"),"無効です",IF(AND(OR(L93="②",L93=2),VLOOKUP(M93,医療機関データ!$A:$G,6,FALSE)="－"),"マンモグラフィー不可","")))</f>
        <v/>
      </c>
      <c r="R93" s="106" t="str">
        <f t="shared" si="2"/>
        <v/>
      </c>
      <c r="S93" s="106" t="str">
        <f t="shared" si="3"/>
        <v/>
      </c>
    </row>
    <row r="94" spans="1:19" ht="18" customHeight="1" x14ac:dyDescent="0.15">
      <c r="A94" s="100">
        <v>84</v>
      </c>
      <c r="B94" s="89"/>
      <c r="C94" s="61"/>
      <c r="D94" s="64"/>
      <c r="E94" s="61"/>
      <c r="F94" s="61"/>
      <c r="G94" s="62"/>
      <c r="H94" s="63"/>
      <c r="I94" s="61"/>
      <c r="J94" s="63"/>
      <c r="K94" s="61"/>
      <c r="L94" s="61"/>
      <c r="M94" s="90"/>
      <c r="N94" s="76"/>
      <c r="O94" s="78" t="str">
        <f>IF(C94="","",VLOOKUP(M94,医療機関データ!$A:$B,2,FALSE))</f>
        <v/>
      </c>
      <c r="P94" s="106" t="str">
        <f>IF(C94="","",IF(AND(K94&lt;&gt;1,K94&lt;&gt;2,K94&lt;&gt;3,K94&lt;&gt;"①",K94&lt;&gt;"②",K94&lt;&gt;"③"),"無効です",IF(AND(OR(K94="①",K94=1),VLOOKUP(M94,医療機関データ!$A:$G,4,FALSE)="－"),"自己採取不可","")))</f>
        <v/>
      </c>
      <c r="Q94" s="106" t="str">
        <f>IF(C94="","",IF(AND(L94&lt;&gt;1,L94&lt;&gt;2,L94&lt;&gt;"①",L94&lt;&gt;"②"),"無効です",IF(AND(OR(L94="②",L94=2),VLOOKUP(M94,医療機関データ!$A:$G,6,FALSE)="－"),"マンモグラフィー不可","")))</f>
        <v/>
      </c>
      <c r="R94" s="106" t="str">
        <f t="shared" si="2"/>
        <v/>
      </c>
      <c r="S94" s="106" t="str">
        <f t="shared" si="3"/>
        <v/>
      </c>
    </row>
    <row r="95" spans="1:19" ht="18" customHeight="1" x14ac:dyDescent="0.15">
      <c r="A95" s="100">
        <v>85</v>
      </c>
      <c r="B95" s="89"/>
      <c r="C95" s="61"/>
      <c r="D95" s="64"/>
      <c r="E95" s="61"/>
      <c r="F95" s="61"/>
      <c r="G95" s="62"/>
      <c r="H95" s="63"/>
      <c r="I95" s="61"/>
      <c r="J95" s="63"/>
      <c r="K95" s="61"/>
      <c r="L95" s="61"/>
      <c r="M95" s="90"/>
      <c r="N95" s="76"/>
      <c r="O95" s="78" t="str">
        <f>IF(C95="","",VLOOKUP(M95,医療機関データ!$A:$B,2,FALSE))</f>
        <v/>
      </c>
      <c r="P95" s="106" t="str">
        <f>IF(C95="","",IF(AND(K95&lt;&gt;1,K95&lt;&gt;2,K95&lt;&gt;3,K95&lt;&gt;"①",K95&lt;&gt;"②",K95&lt;&gt;"③"),"無効です",IF(AND(OR(K95="①",K95=1),VLOOKUP(M95,医療機関データ!$A:$G,4,FALSE)="－"),"自己採取不可","")))</f>
        <v/>
      </c>
      <c r="Q95" s="106" t="str">
        <f>IF(C95="","",IF(AND(L95&lt;&gt;1,L95&lt;&gt;2,L95&lt;&gt;"①",L95&lt;&gt;"②"),"無効です",IF(AND(OR(L95="②",L95=2),VLOOKUP(M95,医療機関データ!$A:$G,6,FALSE)="－"),"マンモグラフィー不可","")))</f>
        <v/>
      </c>
      <c r="R95" s="106" t="str">
        <f t="shared" si="2"/>
        <v/>
      </c>
      <c r="S95" s="106" t="str">
        <f t="shared" si="3"/>
        <v/>
      </c>
    </row>
    <row r="96" spans="1:19" ht="18" customHeight="1" x14ac:dyDescent="0.15">
      <c r="A96" s="100">
        <v>86</v>
      </c>
      <c r="B96" s="89"/>
      <c r="C96" s="61"/>
      <c r="D96" s="64"/>
      <c r="E96" s="61"/>
      <c r="F96" s="61"/>
      <c r="G96" s="62"/>
      <c r="H96" s="63"/>
      <c r="I96" s="61"/>
      <c r="J96" s="63"/>
      <c r="K96" s="61"/>
      <c r="L96" s="61"/>
      <c r="M96" s="90"/>
      <c r="N96" s="76"/>
      <c r="O96" s="78" t="str">
        <f>IF(C96="","",VLOOKUP(M96,医療機関データ!$A:$B,2,FALSE))</f>
        <v/>
      </c>
      <c r="P96" s="106" t="str">
        <f>IF(C96="","",IF(AND(K96&lt;&gt;1,K96&lt;&gt;2,K96&lt;&gt;3,K96&lt;&gt;"①",K96&lt;&gt;"②",K96&lt;&gt;"③"),"無効です",IF(AND(OR(K96="①",K96=1),VLOOKUP(M96,医療機関データ!$A:$G,4,FALSE)="－"),"自己採取不可","")))</f>
        <v/>
      </c>
      <c r="Q96" s="106" t="str">
        <f>IF(C96="","",IF(AND(L96&lt;&gt;1,L96&lt;&gt;2,L96&lt;&gt;"①",L96&lt;&gt;"②"),"無効です",IF(AND(OR(L96="②",L96=2),VLOOKUP(M96,医療機関データ!$A:$G,6,FALSE)="－"),"マンモグラフィー不可","")))</f>
        <v/>
      </c>
      <c r="R96" s="106" t="str">
        <f t="shared" si="2"/>
        <v/>
      </c>
      <c r="S96" s="106" t="str">
        <f t="shared" si="3"/>
        <v/>
      </c>
    </row>
    <row r="97" spans="1:19" ht="18" customHeight="1" x14ac:dyDescent="0.15">
      <c r="A97" s="100">
        <v>87</v>
      </c>
      <c r="B97" s="89"/>
      <c r="C97" s="61"/>
      <c r="D97" s="64"/>
      <c r="E97" s="61"/>
      <c r="F97" s="61"/>
      <c r="G97" s="62"/>
      <c r="H97" s="63"/>
      <c r="I97" s="61"/>
      <c r="J97" s="63"/>
      <c r="K97" s="61"/>
      <c r="L97" s="61"/>
      <c r="M97" s="90"/>
      <c r="N97" s="76"/>
      <c r="O97" s="78" t="str">
        <f>IF(C97="","",VLOOKUP(M97,医療機関データ!$A:$B,2,FALSE))</f>
        <v/>
      </c>
      <c r="P97" s="106" t="str">
        <f>IF(C97="","",IF(AND(K97&lt;&gt;1,K97&lt;&gt;2,K97&lt;&gt;3,K97&lt;&gt;"①",K97&lt;&gt;"②",K97&lt;&gt;"③"),"無効です",IF(AND(OR(K97="①",K97=1),VLOOKUP(M97,医療機関データ!$A:$G,4,FALSE)="－"),"自己採取不可","")))</f>
        <v/>
      </c>
      <c r="Q97" s="106" t="str">
        <f>IF(C97="","",IF(AND(L97&lt;&gt;1,L97&lt;&gt;2,L97&lt;&gt;"①",L97&lt;&gt;"②"),"無効です",IF(AND(OR(L97="②",L97=2),VLOOKUP(M97,医療機関データ!$A:$G,6,FALSE)="－"),"マンモグラフィー不可","")))</f>
        <v/>
      </c>
      <c r="R97" s="106" t="str">
        <f t="shared" si="2"/>
        <v/>
      </c>
      <c r="S97" s="106" t="str">
        <f t="shared" si="3"/>
        <v/>
      </c>
    </row>
    <row r="98" spans="1:19" ht="18" customHeight="1" x14ac:dyDescent="0.15">
      <c r="A98" s="100">
        <v>88</v>
      </c>
      <c r="B98" s="89"/>
      <c r="C98" s="61"/>
      <c r="D98" s="64"/>
      <c r="E98" s="61"/>
      <c r="F98" s="61"/>
      <c r="G98" s="62"/>
      <c r="H98" s="63"/>
      <c r="I98" s="61"/>
      <c r="J98" s="63"/>
      <c r="K98" s="61"/>
      <c r="L98" s="61"/>
      <c r="M98" s="90"/>
      <c r="N98" s="76"/>
      <c r="O98" s="78" t="str">
        <f>IF(C98="","",VLOOKUP(M98,医療機関データ!$A:$B,2,FALSE))</f>
        <v/>
      </c>
      <c r="P98" s="106" t="str">
        <f>IF(C98="","",IF(AND(K98&lt;&gt;1,K98&lt;&gt;2,K98&lt;&gt;3,K98&lt;&gt;"①",K98&lt;&gt;"②",K98&lt;&gt;"③"),"無効です",IF(AND(OR(K98="①",K98=1),VLOOKUP(M98,医療機関データ!$A:$G,4,FALSE)="－"),"自己採取不可","")))</f>
        <v/>
      </c>
      <c r="Q98" s="106" t="str">
        <f>IF(C98="","",IF(AND(L98&lt;&gt;1,L98&lt;&gt;2,L98&lt;&gt;"①",L98&lt;&gt;"②"),"無効です",IF(AND(OR(L98="②",L98=2),VLOOKUP(M98,医療機関データ!$A:$G,6,FALSE)="－"),"マンモグラフィー不可","")))</f>
        <v/>
      </c>
      <c r="R98" s="106" t="str">
        <f t="shared" si="2"/>
        <v/>
      </c>
      <c r="S98" s="106" t="str">
        <f t="shared" si="3"/>
        <v/>
      </c>
    </row>
    <row r="99" spans="1:19" ht="18" customHeight="1" x14ac:dyDescent="0.15">
      <c r="A99" s="100">
        <v>89</v>
      </c>
      <c r="B99" s="89"/>
      <c r="C99" s="61"/>
      <c r="D99" s="64"/>
      <c r="E99" s="61"/>
      <c r="F99" s="61"/>
      <c r="G99" s="62"/>
      <c r="H99" s="63"/>
      <c r="I99" s="61"/>
      <c r="J99" s="63"/>
      <c r="K99" s="61"/>
      <c r="L99" s="61"/>
      <c r="M99" s="90"/>
      <c r="N99" s="76"/>
      <c r="O99" s="78" t="str">
        <f>IF(C99="","",VLOOKUP(M99,医療機関データ!$A:$B,2,FALSE))</f>
        <v/>
      </c>
      <c r="P99" s="106" t="str">
        <f>IF(C99="","",IF(AND(K99&lt;&gt;1,K99&lt;&gt;2,K99&lt;&gt;3,K99&lt;&gt;"①",K99&lt;&gt;"②",K99&lt;&gt;"③"),"無効です",IF(AND(OR(K99="①",K99=1),VLOOKUP(M99,医療機関データ!$A:$G,4,FALSE)="－"),"自己採取不可","")))</f>
        <v/>
      </c>
      <c r="Q99" s="106" t="str">
        <f>IF(C99="","",IF(AND(L99&lt;&gt;1,L99&lt;&gt;2,L99&lt;&gt;"①",L99&lt;&gt;"②"),"無効です",IF(AND(OR(L99="②",L99=2),VLOOKUP(M99,医療機関データ!$A:$G,6,FALSE)="－"),"マンモグラフィー不可","")))</f>
        <v/>
      </c>
      <c r="R99" s="106" t="str">
        <f t="shared" si="2"/>
        <v/>
      </c>
      <c r="S99" s="106" t="str">
        <f t="shared" si="3"/>
        <v/>
      </c>
    </row>
    <row r="100" spans="1:19" ht="18" customHeight="1" x14ac:dyDescent="0.15">
      <c r="A100" s="100">
        <v>90</v>
      </c>
      <c r="B100" s="89"/>
      <c r="C100" s="61"/>
      <c r="D100" s="64"/>
      <c r="E100" s="61"/>
      <c r="F100" s="61"/>
      <c r="G100" s="62"/>
      <c r="H100" s="63"/>
      <c r="I100" s="61"/>
      <c r="J100" s="63"/>
      <c r="K100" s="61"/>
      <c r="L100" s="61"/>
      <c r="M100" s="90"/>
      <c r="N100" s="76"/>
      <c r="O100" s="78" t="str">
        <f>IF(C100="","",VLOOKUP(M100,医療機関データ!$A:$B,2,FALSE))</f>
        <v/>
      </c>
      <c r="P100" s="106" t="str">
        <f>IF(C100="","",IF(AND(K100&lt;&gt;1,K100&lt;&gt;2,K100&lt;&gt;3,K100&lt;&gt;"①",K100&lt;&gt;"②",K100&lt;&gt;"③"),"無効です",IF(AND(OR(K100="①",K100=1),VLOOKUP(M100,医療機関データ!$A:$G,4,FALSE)="－"),"自己採取不可","")))</f>
        <v/>
      </c>
      <c r="Q100" s="106" t="str">
        <f>IF(C100="","",IF(AND(L100&lt;&gt;1,L100&lt;&gt;2,L100&lt;&gt;"①",L100&lt;&gt;"②"),"無効です",IF(AND(OR(L100="②",L100=2),VLOOKUP(M100,医療機関データ!$A:$G,6,FALSE)="－"),"マンモグラフィー不可","")))</f>
        <v/>
      </c>
      <c r="R100" s="106" t="str">
        <f t="shared" si="2"/>
        <v/>
      </c>
      <c r="S100" s="106" t="str">
        <f t="shared" si="3"/>
        <v/>
      </c>
    </row>
    <row r="101" spans="1:19" ht="18" customHeight="1" x14ac:dyDescent="0.15">
      <c r="A101" s="100">
        <v>91</v>
      </c>
      <c r="B101" s="89"/>
      <c r="C101" s="61"/>
      <c r="D101" s="64"/>
      <c r="E101" s="61"/>
      <c r="F101" s="61"/>
      <c r="G101" s="62"/>
      <c r="H101" s="63"/>
      <c r="I101" s="61"/>
      <c r="J101" s="63"/>
      <c r="K101" s="61"/>
      <c r="L101" s="61"/>
      <c r="M101" s="90"/>
      <c r="N101" s="76"/>
      <c r="O101" s="78" t="str">
        <f>IF(C101="","",VLOOKUP(M101,医療機関データ!$A:$B,2,FALSE))</f>
        <v/>
      </c>
      <c r="P101" s="106" t="str">
        <f>IF(C101="","",IF(AND(K101&lt;&gt;1,K101&lt;&gt;2,K101&lt;&gt;3,K101&lt;&gt;"①",K101&lt;&gt;"②",K101&lt;&gt;"③"),"無効です",IF(AND(OR(K101="①",K101=1),VLOOKUP(M101,医療機関データ!$A:$G,4,FALSE)="－"),"自己採取不可","")))</f>
        <v/>
      </c>
      <c r="Q101" s="106" t="str">
        <f>IF(C101="","",IF(AND(L101&lt;&gt;1,L101&lt;&gt;2,L101&lt;&gt;"①",L101&lt;&gt;"②"),"無効です",IF(AND(OR(L101="②",L101=2),VLOOKUP(M101,医療機関データ!$A:$G,6,FALSE)="－"),"マンモグラフィー不可","")))</f>
        <v/>
      </c>
      <c r="R101" s="106" t="str">
        <f t="shared" si="2"/>
        <v/>
      </c>
      <c r="S101" s="106" t="str">
        <f t="shared" si="3"/>
        <v/>
      </c>
    </row>
    <row r="102" spans="1:19" ht="18" customHeight="1" x14ac:dyDescent="0.15">
      <c r="A102" s="100">
        <v>92</v>
      </c>
      <c r="B102" s="89"/>
      <c r="C102" s="61"/>
      <c r="D102" s="64"/>
      <c r="E102" s="61"/>
      <c r="F102" s="61"/>
      <c r="G102" s="62"/>
      <c r="H102" s="63"/>
      <c r="I102" s="61"/>
      <c r="J102" s="63"/>
      <c r="K102" s="61"/>
      <c r="L102" s="61"/>
      <c r="M102" s="90"/>
      <c r="N102" s="76"/>
      <c r="O102" s="78" t="str">
        <f>IF(C102="","",VLOOKUP(M102,医療機関データ!$A:$B,2,FALSE))</f>
        <v/>
      </c>
      <c r="P102" s="106" t="str">
        <f>IF(C102="","",IF(AND(K102&lt;&gt;1,K102&lt;&gt;2,K102&lt;&gt;3,K102&lt;&gt;"①",K102&lt;&gt;"②",K102&lt;&gt;"③"),"無効です",IF(AND(OR(K102="①",K102=1),VLOOKUP(M102,医療機関データ!$A:$G,4,FALSE)="－"),"自己採取不可","")))</f>
        <v/>
      </c>
      <c r="Q102" s="106" t="str">
        <f>IF(C102="","",IF(AND(L102&lt;&gt;1,L102&lt;&gt;2,L102&lt;&gt;"①",L102&lt;&gt;"②"),"無効です",IF(AND(OR(L102="②",L102=2),VLOOKUP(M102,医療機関データ!$A:$G,6,FALSE)="－"),"マンモグラフィー不可","")))</f>
        <v/>
      </c>
      <c r="R102" s="106" t="str">
        <f t="shared" si="2"/>
        <v/>
      </c>
      <c r="S102" s="106" t="str">
        <f t="shared" si="3"/>
        <v/>
      </c>
    </row>
    <row r="103" spans="1:19" ht="18" customHeight="1" x14ac:dyDescent="0.15">
      <c r="A103" s="100">
        <v>93</v>
      </c>
      <c r="B103" s="89"/>
      <c r="C103" s="61"/>
      <c r="D103" s="64"/>
      <c r="E103" s="61"/>
      <c r="F103" s="61"/>
      <c r="G103" s="62"/>
      <c r="H103" s="63"/>
      <c r="I103" s="61"/>
      <c r="J103" s="63"/>
      <c r="K103" s="61"/>
      <c r="L103" s="61"/>
      <c r="M103" s="90"/>
      <c r="N103" s="76"/>
      <c r="O103" s="78" t="str">
        <f>IF(C103="","",VLOOKUP(M103,医療機関データ!$A:$B,2,FALSE))</f>
        <v/>
      </c>
      <c r="P103" s="106" t="str">
        <f>IF(C103="","",IF(AND(K103&lt;&gt;1,K103&lt;&gt;2,K103&lt;&gt;3,K103&lt;&gt;"①",K103&lt;&gt;"②",K103&lt;&gt;"③"),"無効です",IF(AND(OR(K103="①",K103=1),VLOOKUP(M103,医療機関データ!$A:$G,4,FALSE)="－"),"自己採取不可","")))</f>
        <v/>
      </c>
      <c r="Q103" s="106" t="str">
        <f>IF(C103="","",IF(AND(L103&lt;&gt;1,L103&lt;&gt;2,L103&lt;&gt;"①",L103&lt;&gt;"②"),"無効です",IF(AND(OR(L103="②",L103=2),VLOOKUP(M103,医療機関データ!$A:$G,6,FALSE)="－"),"マンモグラフィー不可","")))</f>
        <v/>
      </c>
      <c r="R103" s="106" t="str">
        <f t="shared" si="2"/>
        <v/>
      </c>
      <c r="S103" s="106" t="str">
        <f t="shared" si="3"/>
        <v/>
      </c>
    </row>
    <row r="104" spans="1:19" ht="18" customHeight="1" x14ac:dyDescent="0.15">
      <c r="A104" s="100">
        <v>94</v>
      </c>
      <c r="B104" s="89"/>
      <c r="C104" s="61"/>
      <c r="D104" s="64"/>
      <c r="E104" s="61"/>
      <c r="F104" s="61"/>
      <c r="G104" s="62"/>
      <c r="H104" s="63"/>
      <c r="I104" s="61"/>
      <c r="J104" s="63"/>
      <c r="K104" s="61"/>
      <c r="L104" s="61"/>
      <c r="M104" s="90"/>
      <c r="N104" s="76"/>
      <c r="O104" s="78" t="str">
        <f>IF(C104="","",VLOOKUP(M104,医療機関データ!$A:$B,2,FALSE))</f>
        <v/>
      </c>
      <c r="P104" s="106" t="str">
        <f>IF(C104="","",IF(AND(K104&lt;&gt;1,K104&lt;&gt;2,K104&lt;&gt;3,K104&lt;&gt;"①",K104&lt;&gt;"②",K104&lt;&gt;"③"),"無効です",IF(AND(OR(K104="①",K104=1),VLOOKUP(M104,医療機関データ!$A:$G,4,FALSE)="－"),"自己採取不可","")))</f>
        <v/>
      </c>
      <c r="Q104" s="106" t="str">
        <f>IF(C104="","",IF(AND(L104&lt;&gt;1,L104&lt;&gt;2,L104&lt;&gt;"①",L104&lt;&gt;"②"),"無効です",IF(AND(OR(L104="②",L104=2),VLOOKUP(M104,医療機関データ!$A:$G,6,FALSE)="－"),"マンモグラフィー不可","")))</f>
        <v/>
      </c>
      <c r="R104" s="106" t="str">
        <f t="shared" si="2"/>
        <v/>
      </c>
      <c r="S104" s="106" t="str">
        <f t="shared" si="3"/>
        <v/>
      </c>
    </row>
    <row r="105" spans="1:19" ht="18" customHeight="1" x14ac:dyDescent="0.15">
      <c r="A105" s="100">
        <v>95</v>
      </c>
      <c r="B105" s="89"/>
      <c r="C105" s="61"/>
      <c r="D105" s="64"/>
      <c r="E105" s="61"/>
      <c r="F105" s="61"/>
      <c r="G105" s="62"/>
      <c r="H105" s="63"/>
      <c r="I105" s="61"/>
      <c r="J105" s="63"/>
      <c r="K105" s="61"/>
      <c r="L105" s="61"/>
      <c r="M105" s="90"/>
      <c r="N105" s="76"/>
      <c r="O105" s="78" t="str">
        <f>IF(C105="","",VLOOKUP(M105,医療機関データ!$A:$B,2,FALSE))</f>
        <v/>
      </c>
      <c r="P105" s="106" t="str">
        <f>IF(C105="","",IF(AND(K105&lt;&gt;1,K105&lt;&gt;2,K105&lt;&gt;3,K105&lt;&gt;"①",K105&lt;&gt;"②",K105&lt;&gt;"③"),"無効です",IF(AND(OR(K105="①",K105=1),VLOOKUP(M105,医療機関データ!$A:$G,4,FALSE)="－"),"自己採取不可","")))</f>
        <v/>
      </c>
      <c r="Q105" s="106" t="str">
        <f>IF(C105="","",IF(AND(L105&lt;&gt;1,L105&lt;&gt;2,L105&lt;&gt;"①",L105&lt;&gt;"②"),"無効です",IF(AND(OR(L105="②",L105=2),VLOOKUP(M105,医療機関データ!$A:$G,6,FALSE)="－"),"マンモグラフィー不可","")))</f>
        <v/>
      </c>
      <c r="R105" s="106" t="str">
        <f t="shared" si="2"/>
        <v/>
      </c>
      <c r="S105" s="106" t="str">
        <f t="shared" si="3"/>
        <v/>
      </c>
    </row>
    <row r="106" spans="1:19" ht="18" customHeight="1" x14ac:dyDescent="0.15">
      <c r="A106" s="100">
        <v>96</v>
      </c>
      <c r="B106" s="89"/>
      <c r="C106" s="61"/>
      <c r="D106" s="64"/>
      <c r="E106" s="61"/>
      <c r="F106" s="61"/>
      <c r="G106" s="62"/>
      <c r="H106" s="63"/>
      <c r="I106" s="61"/>
      <c r="J106" s="63"/>
      <c r="K106" s="61"/>
      <c r="L106" s="61"/>
      <c r="M106" s="90"/>
      <c r="N106" s="76"/>
      <c r="O106" s="78" t="str">
        <f>IF(C106="","",VLOOKUP(M106,医療機関データ!$A:$B,2,FALSE))</f>
        <v/>
      </c>
      <c r="P106" s="106" t="str">
        <f>IF(C106="","",IF(AND(K106&lt;&gt;1,K106&lt;&gt;2,K106&lt;&gt;3,K106&lt;&gt;"①",K106&lt;&gt;"②",K106&lt;&gt;"③"),"無効です",IF(AND(OR(K106="①",K106=1),VLOOKUP(M106,医療機関データ!$A:$G,4,FALSE)="－"),"自己採取不可","")))</f>
        <v/>
      </c>
      <c r="Q106" s="106" t="str">
        <f>IF(C106="","",IF(AND(L106&lt;&gt;1,L106&lt;&gt;2,L106&lt;&gt;"①",L106&lt;&gt;"②"),"無効です",IF(AND(OR(L106="②",L106=2),VLOOKUP(M106,医療機関データ!$A:$G,6,FALSE)="－"),"マンモグラフィー不可","")))</f>
        <v/>
      </c>
      <c r="R106" s="106" t="str">
        <f t="shared" si="2"/>
        <v/>
      </c>
      <c r="S106" s="106" t="str">
        <f t="shared" si="3"/>
        <v/>
      </c>
    </row>
    <row r="107" spans="1:19" ht="18" customHeight="1" x14ac:dyDescent="0.15">
      <c r="A107" s="100">
        <v>97</v>
      </c>
      <c r="B107" s="89"/>
      <c r="C107" s="61"/>
      <c r="D107" s="64"/>
      <c r="E107" s="61"/>
      <c r="F107" s="61"/>
      <c r="G107" s="62"/>
      <c r="H107" s="63"/>
      <c r="I107" s="61"/>
      <c r="J107" s="63"/>
      <c r="K107" s="61"/>
      <c r="L107" s="61"/>
      <c r="M107" s="90"/>
      <c r="N107" s="76"/>
      <c r="O107" s="78" t="str">
        <f>IF(C107="","",VLOOKUP(M107,医療機関データ!$A:$B,2,FALSE))</f>
        <v/>
      </c>
      <c r="P107" s="106" t="str">
        <f>IF(C107="","",IF(AND(K107&lt;&gt;1,K107&lt;&gt;2,K107&lt;&gt;3,K107&lt;&gt;"①",K107&lt;&gt;"②",K107&lt;&gt;"③"),"無効です",IF(AND(OR(K107="①",K107=1),VLOOKUP(M107,医療機関データ!$A:$G,4,FALSE)="－"),"自己採取不可","")))</f>
        <v/>
      </c>
      <c r="Q107" s="106" t="str">
        <f>IF(C107="","",IF(AND(L107&lt;&gt;1,L107&lt;&gt;2,L107&lt;&gt;"①",L107&lt;&gt;"②"),"無効です",IF(AND(OR(L107="②",L107=2),VLOOKUP(M107,医療機関データ!$A:$G,6,FALSE)="－"),"マンモグラフィー不可","")))</f>
        <v/>
      </c>
      <c r="R107" s="106" t="str">
        <f t="shared" si="2"/>
        <v/>
      </c>
      <c r="S107" s="106" t="str">
        <f t="shared" si="3"/>
        <v/>
      </c>
    </row>
    <row r="108" spans="1:19" ht="18" customHeight="1" x14ac:dyDescent="0.15">
      <c r="A108" s="100">
        <v>98</v>
      </c>
      <c r="B108" s="89"/>
      <c r="C108" s="61"/>
      <c r="D108" s="64"/>
      <c r="E108" s="61"/>
      <c r="F108" s="61"/>
      <c r="G108" s="62"/>
      <c r="H108" s="63"/>
      <c r="I108" s="61"/>
      <c r="J108" s="63"/>
      <c r="K108" s="61"/>
      <c r="L108" s="61"/>
      <c r="M108" s="90"/>
      <c r="N108" s="76"/>
      <c r="O108" s="78" t="str">
        <f>IF(C108="","",VLOOKUP(M108,医療機関データ!$A:$B,2,FALSE))</f>
        <v/>
      </c>
      <c r="P108" s="106" t="str">
        <f>IF(C108="","",IF(AND(K108&lt;&gt;1,K108&lt;&gt;2,K108&lt;&gt;3,K108&lt;&gt;"①",K108&lt;&gt;"②",K108&lt;&gt;"③"),"無効です",IF(AND(OR(K108="①",K108=1),VLOOKUP(M108,医療機関データ!$A:$G,4,FALSE)="－"),"自己採取不可","")))</f>
        <v/>
      </c>
      <c r="Q108" s="106" t="str">
        <f>IF(C108="","",IF(AND(L108&lt;&gt;1,L108&lt;&gt;2,L108&lt;&gt;"①",L108&lt;&gt;"②"),"無効です",IF(AND(OR(L108="②",L108=2),VLOOKUP(M108,医療機関データ!$A:$G,6,FALSE)="－"),"マンモグラフィー不可","")))</f>
        <v/>
      </c>
      <c r="R108" s="106" t="str">
        <f t="shared" si="2"/>
        <v/>
      </c>
      <c r="S108" s="106" t="str">
        <f t="shared" si="3"/>
        <v/>
      </c>
    </row>
    <row r="109" spans="1:19" ht="18" customHeight="1" x14ac:dyDescent="0.15">
      <c r="A109" s="100">
        <v>99</v>
      </c>
      <c r="B109" s="89"/>
      <c r="C109" s="61"/>
      <c r="D109" s="64"/>
      <c r="E109" s="61"/>
      <c r="F109" s="61"/>
      <c r="G109" s="62"/>
      <c r="H109" s="63"/>
      <c r="I109" s="61"/>
      <c r="J109" s="63"/>
      <c r="K109" s="61"/>
      <c r="L109" s="61"/>
      <c r="M109" s="90"/>
      <c r="N109" s="76"/>
      <c r="O109" s="78" t="str">
        <f>IF(C109="","",VLOOKUP(M109,医療機関データ!$A:$B,2,FALSE))</f>
        <v/>
      </c>
      <c r="P109" s="106" t="str">
        <f>IF(C109="","",IF(AND(K109&lt;&gt;1,K109&lt;&gt;2,K109&lt;&gt;3,K109&lt;&gt;"①",K109&lt;&gt;"②",K109&lt;&gt;"③"),"無効です",IF(AND(OR(K109="①",K109=1),VLOOKUP(M109,医療機関データ!$A:$G,4,FALSE)="－"),"自己採取不可","")))</f>
        <v/>
      </c>
      <c r="Q109" s="106" t="str">
        <f>IF(C109="","",IF(AND(L109&lt;&gt;1,L109&lt;&gt;2,L109&lt;&gt;"①",L109&lt;&gt;"②"),"無効です",IF(AND(OR(L109="②",L109=2),VLOOKUP(M109,医療機関データ!$A:$G,6,FALSE)="－"),"マンモグラフィー不可","")))</f>
        <v/>
      </c>
      <c r="R109" s="106" t="str">
        <f t="shared" si="2"/>
        <v/>
      </c>
      <c r="S109" s="106" t="str">
        <f t="shared" si="3"/>
        <v/>
      </c>
    </row>
    <row r="110" spans="1:19" ht="18" customHeight="1" x14ac:dyDescent="0.15">
      <c r="A110" s="100">
        <v>100</v>
      </c>
      <c r="B110" s="89"/>
      <c r="C110" s="61"/>
      <c r="D110" s="61"/>
      <c r="E110" s="61"/>
      <c r="F110" s="61"/>
      <c r="G110" s="62"/>
      <c r="H110" s="63"/>
      <c r="I110" s="61"/>
      <c r="J110" s="63"/>
      <c r="K110" s="61"/>
      <c r="L110" s="61"/>
      <c r="M110" s="90"/>
      <c r="N110" s="76"/>
      <c r="O110" s="78" t="str">
        <f>IF(C110="","",VLOOKUP(M110,医療機関データ!$A:$B,2,FALSE))</f>
        <v/>
      </c>
      <c r="P110" s="106" t="str">
        <f>IF(C110="","",IF(AND(K110&lt;&gt;1,K110&lt;&gt;2,K110&lt;&gt;3,K110&lt;&gt;"①",K110&lt;&gt;"②",K110&lt;&gt;"③"),"無効です",IF(AND(OR(K110="①",K110=1),VLOOKUP(M110,医療機関データ!$A:$G,4,FALSE)="－"),"自己採取不可","")))</f>
        <v/>
      </c>
      <c r="Q110" s="106" t="str">
        <f>IF(C110="","",IF(AND(L110&lt;&gt;1,L110&lt;&gt;2,L110&lt;&gt;"①",L110&lt;&gt;"②"),"無効です",IF(AND(OR(L110="②",L110=2),VLOOKUP(M110,医療機関データ!$A:$G,6,FALSE)="－"),"マンモグラフィー不可","")))</f>
        <v/>
      </c>
      <c r="R110" s="106" t="str">
        <f t="shared" si="2"/>
        <v/>
      </c>
      <c r="S110" s="106" t="str">
        <f t="shared" si="3"/>
        <v/>
      </c>
    </row>
    <row r="111" spans="1:19" ht="18" customHeight="1" x14ac:dyDescent="0.15">
      <c r="A111" s="100">
        <v>101</v>
      </c>
      <c r="B111" s="89"/>
      <c r="C111" s="61"/>
      <c r="D111" s="61"/>
      <c r="E111" s="61"/>
      <c r="F111" s="61"/>
      <c r="G111" s="62"/>
      <c r="H111" s="63"/>
      <c r="I111" s="61"/>
      <c r="J111" s="63"/>
      <c r="K111" s="61"/>
      <c r="L111" s="61"/>
      <c r="M111" s="90"/>
      <c r="N111" s="76"/>
      <c r="O111" s="78" t="str">
        <f>IF(C111="","",VLOOKUP(M111,医療機関データ!$A:$B,2,FALSE))</f>
        <v/>
      </c>
      <c r="P111" s="106" t="str">
        <f>IF(C111="","",IF(AND(K111&lt;&gt;1,K111&lt;&gt;2,K111&lt;&gt;3,K111&lt;&gt;"①",K111&lt;&gt;"②",K111&lt;&gt;"③"),"無効です",IF(AND(OR(K111="①",K111=1),VLOOKUP(M111,医療機関データ!$A:$G,4,FALSE)="－"),"自己採取不可","")))</f>
        <v/>
      </c>
      <c r="Q111" s="106" t="str">
        <f>IF(C111="","",IF(AND(L111&lt;&gt;1,L111&lt;&gt;2,L111&lt;&gt;"①",L111&lt;&gt;"②"),"無効です",IF(AND(OR(L111="②",L111=2),VLOOKUP(M111,医療機関データ!$A:$G,6,FALSE)="－"),"マンモグラフィー不可","")))</f>
        <v/>
      </c>
      <c r="R111" s="106" t="str">
        <f t="shared" si="2"/>
        <v/>
      </c>
      <c r="S111" s="106" t="str">
        <f t="shared" si="3"/>
        <v/>
      </c>
    </row>
    <row r="112" spans="1:19" ht="18" customHeight="1" x14ac:dyDescent="0.15">
      <c r="A112" s="100">
        <v>102</v>
      </c>
      <c r="B112" s="89"/>
      <c r="C112" s="61"/>
      <c r="D112" s="61"/>
      <c r="E112" s="61"/>
      <c r="F112" s="61"/>
      <c r="G112" s="62"/>
      <c r="H112" s="63"/>
      <c r="I112" s="61"/>
      <c r="J112" s="63"/>
      <c r="K112" s="61"/>
      <c r="L112" s="61"/>
      <c r="M112" s="90"/>
      <c r="N112" s="76"/>
      <c r="O112" s="78" t="str">
        <f>IF(C112="","",VLOOKUP(M112,医療機関データ!$A:$B,2,FALSE))</f>
        <v/>
      </c>
      <c r="P112" s="106" t="str">
        <f>IF(C112="","",IF(AND(K112&lt;&gt;1,K112&lt;&gt;2,K112&lt;&gt;3,K112&lt;&gt;"①",K112&lt;&gt;"②",K112&lt;&gt;"③"),"無効です",IF(AND(OR(K112="①",K112=1),VLOOKUP(M112,医療機関データ!$A:$G,4,FALSE)="－"),"自己採取不可","")))</f>
        <v/>
      </c>
      <c r="Q112" s="106" t="str">
        <f>IF(C112="","",IF(AND(L112&lt;&gt;1,L112&lt;&gt;2,L112&lt;&gt;"①",L112&lt;&gt;"②"),"無効です",IF(AND(OR(L112="②",L112=2),VLOOKUP(M112,医療機関データ!$A:$G,6,FALSE)="－"),"マンモグラフィー不可","")))</f>
        <v/>
      </c>
      <c r="R112" s="106" t="str">
        <f t="shared" si="2"/>
        <v/>
      </c>
      <c r="S112" s="106" t="str">
        <f t="shared" si="3"/>
        <v/>
      </c>
    </row>
    <row r="113" spans="1:19" ht="18" customHeight="1" x14ac:dyDescent="0.15">
      <c r="A113" s="100">
        <v>103</v>
      </c>
      <c r="B113" s="89"/>
      <c r="C113" s="61"/>
      <c r="D113" s="61"/>
      <c r="E113" s="61"/>
      <c r="F113" s="61"/>
      <c r="G113" s="62"/>
      <c r="H113" s="63"/>
      <c r="I113" s="61"/>
      <c r="J113" s="63"/>
      <c r="K113" s="61"/>
      <c r="L113" s="61"/>
      <c r="M113" s="90"/>
      <c r="N113" s="76"/>
      <c r="O113" s="78" t="str">
        <f>IF(C113="","",VLOOKUP(M113,医療機関データ!$A:$B,2,FALSE))</f>
        <v/>
      </c>
      <c r="P113" s="106" t="str">
        <f>IF(C113="","",IF(AND(K113&lt;&gt;1,K113&lt;&gt;2,K113&lt;&gt;3,K113&lt;&gt;"①",K113&lt;&gt;"②",K113&lt;&gt;"③"),"無効です",IF(AND(OR(K113="①",K113=1),VLOOKUP(M113,医療機関データ!$A:$G,4,FALSE)="－"),"自己採取不可","")))</f>
        <v/>
      </c>
      <c r="Q113" s="106" t="str">
        <f>IF(C113="","",IF(AND(L113&lt;&gt;1,L113&lt;&gt;2,L113&lt;&gt;"①",L113&lt;&gt;"②"),"無効です",IF(AND(OR(L113="②",L113=2),VLOOKUP(M113,医療機関データ!$A:$G,6,FALSE)="－"),"マンモグラフィー不可","")))</f>
        <v/>
      </c>
      <c r="R113" s="106" t="str">
        <f t="shared" si="2"/>
        <v/>
      </c>
      <c r="S113" s="106" t="str">
        <f t="shared" si="3"/>
        <v/>
      </c>
    </row>
    <row r="114" spans="1:19" ht="18" customHeight="1" x14ac:dyDescent="0.15">
      <c r="A114" s="100">
        <v>104</v>
      </c>
      <c r="B114" s="89"/>
      <c r="C114" s="61"/>
      <c r="D114" s="61"/>
      <c r="E114" s="61"/>
      <c r="F114" s="61"/>
      <c r="G114" s="62"/>
      <c r="H114" s="63"/>
      <c r="I114" s="61"/>
      <c r="J114" s="63"/>
      <c r="K114" s="61"/>
      <c r="L114" s="61"/>
      <c r="M114" s="90"/>
      <c r="N114" s="76"/>
      <c r="O114" s="78" t="str">
        <f>IF(C114="","",VLOOKUP(M114,医療機関データ!$A:$B,2,FALSE))</f>
        <v/>
      </c>
      <c r="P114" s="106" t="str">
        <f>IF(C114="","",IF(AND(K114&lt;&gt;1,K114&lt;&gt;2,K114&lt;&gt;3,K114&lt;&gt;"①",K114&lt;&gt;"②",K114&lt;&gt;"③"),"無効です",IF(AND(OR(K114="①",K114=1),VLOOKUP(M114,医療機関データ!$A:$G,4,FALSE)="－"),"自己採取不可","")))</f>
        <v/>
      </c>
      <c r="Q114" s="106" t="str">
        <f>IF(C114="","",IF(AND(L114&lt;&gt;1,L114&lt;&gt;2,L114&lt;&gt;"①",L114&lt;&gt;"②"),"無効です",IF(AND(OR(L114="②",L114=2),VLOOKUP(M114,医療機関データ!$A:$G,6,FALSE)="－"),"マンモグラフィー不可","")))</f>
        <v/>
      </c>
      <c r="R114" s="106" t="str">
        <f t="shared" si="2"/>
        <v/>
      </c>
      <c r="S114" s="106" t="str">
        <f t="shared" si="3"/>
        <v/>
      </c>
    </row>
    <row r="115" spans="1:19" ht="18" customHeight="1" x14ac:dyDescent="0.15">
      <c r="A115" s="100">
        <v>105</v>
      </c>
      <c r="B115" s="89"/>
      <c r="C115" s="61"/>
      <c r="D115" s="61"/>
      <c r="E115" s="61"/>
      <c r="F115" s="61"/>
      <c r="G115" s="62"/>
      <c r="H115" s="63"/>
      <c r="I115" s="61"/>
      <c r="J115" s="63"/>
      <c r="K115" s="61"/>
      <c r="L115" s="61"/>
      <c r="M115" s="90"/>
      <c r="N115" s="76"/>
      <c r="O115" s="78" t="str">
        <f>IF(C115="","",VLOOKUP(M115,医療機関データ!$A:$B,2,FALSE))</f>
        <v/>
      </c>
      <c r="P115" s="106" t="str">
        <f>IF(C115="","",IF(AND(K115&lt;&gt;1,K115&lt;&gt;2,K115&lt;&gt;3,K115&lt;&gt;"①",K115&lt;&gt;"②",K115&lt;&gt;"③"),"無効です",IF(AND(OR(K115="①",K115=1),VLOOKUP(M115,医療機関データ!$A:$G,4,FALSE)="－"),"自己採取不可","")))</f>
        <v/>
      </c>
      <c r="Q115" s="106" t="str">
        <f>IF(C115="","",IF(AND(L115&lt;&gt;1,L115&lt;&gt;2,L115&lt;&gt;"①",L115&lt;&gt;"②"),"無効です",IF(AND(OR(L115="②",L115=2),VLOOKUP(M115,医療機関データ!$A:$G,6,FALSE)="－"),"マンモグラフィー不可","")))</f>
        <v/>
      </c>
      <c r="R115" s="106" t="str">
        <f t="shared" si="2"/>
        <v/>
      </c>
      <c r="S115" s="106" t="str">
        <f t="shared" si="3"/>
        <v/>
      </c>
    </row>
    <row r="116" spans="1:19" ht="18" customHeight="1" x14ac:dyDescent="0.15">
      <c r="A116" s="100">
        <v>106</v>
      </c>
      <c r="B116" s="89"/>
      <c r="C116" s="61"/>
      <c r="D116" s="61"/>
      <c r="E116" s="61"/>
      <c r="F116" s="61"/>
      <c r="G116" s="62"/>
      <c r="H116" s="63"/>
      <c r="I116" s="61"/>
      <c r="J116" s="63"/>
      <c r="K116" s="61"/>
      <c r="L116" s="61"/>
      <c r="M116" s="90"/>
      <c r="N116" s="76"/>
      <c r="O116" s="78" t="str">
        <f>IF(C116="","",VLOOKUP(M116,医療機関データ!$A:$B,2,FALSE))</f>
        <v/>
      </c>
      <c r="P116" s="106" t="str">
        <f>IF(C116="","",IF(AND(K116&lt;&gt;1,K116&lt;&gt;2,K116&lt;&gt;3,K116&lt;&gt;"①",K116&lt;&gt;"②",K116&lt;&gt;"③"),"無効です",IF(AND(OR(K116="①",K116=1),VLOOKUP(M116,医療機関データ!$A:$G,4,FALSE)="－"),"自己採取不可","")))</f>
        <v/>
      </c>
      <c r="Q116" s="106" t="str">
        <f>IF(C116="","",IF(AND(L116&lt;&gt;1,L116&lt;&gt;2,L116&lt;&gt;"①",L116&lt;&gt;"②"),"無効です",IF(AND(OR(L116="②",L116=2),VLOOKUP(M116,医療機関データ!$A:$G,6,FALSE)="－"),"マンモグラフィー不可","")))</f>
        <v/>
      </c>
      <c r="R116" s="106" t="str">
        <f t="shared" si="2"/>
        <v/>
      </c>
      <c r="S116" s="106" t="str">
        <f t="shared" si="3"/>
        <v/>
      </c>
    </row>
    <row r="117" spans="1:19" ht="18" customHeight="1" x14ac:dyDescent="0.15">
      <c r="A117" s="100">
        <v>107</v>
      </c>
      <c r="B117" s="89"/>
      <c r="C117" s="61"/>
      <c r="D117" s="61"/>
      <c r="E117" s="61"/>
      <c r="F117" s="61"/>
      <c r="G117" s="62"/>
      <c r="H117" s="63"/>
      <c r="I117" s="61"/>
      <c r="J117" s="63"/>
      <c r="K117" s="61"/>
      <c r="L117" s="61"/>
      <c r="M117" s="90"/>
      <c r="N117" s="76"/>
      <c r="O117" s="78" t="str">
        <f>IF(C117="","",VLOOKUP(M117,医療機関データ!$A:$B,2,FALSE))</f>
        <v/>
      </c>
      <c r="P117" s="106" t="str">
        <f>IF(C117="","",IF(AND(K117&lt;&gt;1,K117&lt;&gt;2,K117&lt;&gt;3,K117&lt;&gt;"①",K117&lt;&gt;"②",K117&lt;&gt;"③"),"無効です",IF(AND(OR(K117="①",K117=1),VLOOKUP(M117,医療機関データ!$A:$G,4,FALSE)="－"),"自己採取不可","")))</f>
        <v/>
      </c>
      <c r="Q117" s="106" t="str">
        <f>IF(C117="","",IF(AND(L117&lt;&gt;1,L117&lt;&gt;2,L117&lt;&gt;"①",L117&lt;&gt;"②"),"無効です",IF(AND(OR(L117="②",L117=2),VLOOKUP(M117,医療機関データ!$A:$G,6,FALSE)="－"),"マンモグラフィー不可","")))</f>
        <v/>
      </c>
      <c r="R117" s="106" t="str">
        <f t="shared" si="2"/>
        <v/>
      </c>
      <c r="S117" s="106" t="str">
        <f t="shared" si="3"/>
        <v/>
      </c>
    </row>
    <row r="118" spans="1:19" ht="18" customHeight="1" x14ac:dyDescent="0.15">
      <c r="A118" s="100">
        <v>108</v>
      </c>
      <c r="B118" s="89"/>
      <c r="C118" s="61"/>
      <c r="D118" s="61"/>
      <c r="E118" s="61"/>
      <c r="F118" s="61"/>
      <c r="G118" s="62"/>
      <c r="H118" s="63"/>
      <c r="I118" s="61"/>
      <c r="J118" s="63"/>
      <c r="K118" s="61"/>
      <c r="L118" s="61"/>
      <c r="M118" s="90"/>
      <c r="N118" s="76"/>
      <c r="O118" s="78" t="str">
        <f>IF(C118="","",VLOOKUP(M118,医療機関データ!$A:$B,2,FALSE))</f>
        <v/>
      </c>
      <c r="P118" s="106" t="str">
        <f>IF(C118="","",IF(AND(K118&lt;&gt;1,K118&lt;&gt;2,K118&lt;&gt;3,K118&lt;&gt;"①",K118&lt;&gt;"②",K118&lt;&gt;"③"),"無効です",IF(AND(OR(K118="①",K118=1),VLOOKUP(M118,医療機関データ!$A:$G,4,FALSE)="－"),"自己採取不可","")))</f>
        <v/>
      </c>
      <c r="Q118" s="106" t="str">
        <f>IF(C118="","",IF(AND(L118&lt;&gt;1,L118&lt;&gt;2,L118&lt;&gt;"①",L118&lt;&gt;"②"),"無効です",IF(AND(OR(L118="②",L118=2),VLOOKUP(M118,医療機関データ!$A:$G,6,FALSE)="－"),"マンモグラフィー不可","")))</f>
        <v/>
      </c>
      <c r="R118" s="106" t="str">
        <f t="shared" si="2"/>
        <v/>
      </c>
      <c r="S118" s="106" t="str">
        <f t="shared" si="3"/>
        <v/>
      </c>
    </row>
    <row r="119" spans="1:19" ht="18" customHeight="1" x14ac:dyDescent="0.15">
      <c r="A119" s="100">
        <v>109</v>
      </c>
      <c r="B119" s="89"/>
      <c r="C119" s="61"/>
      <c r="D119" s="61"/>
      <c r="E119" s="61"/>
      <c r="F119" s="61"/>
      <c r="G119" s="62"/>
      <c r="H119" s="63"/>
      <c r="I119" s="61"/>
      <c r="J119" s="63"/>
      <c r="K119" s="61"/>
      <c r="L119" s="61"/>
      <c r="M119" s="90"/>
      <c r="N119" s="76"/>
      <c r="O119" s="78" t="str">
        <f>IF(C119="","",VLOOKUP(M119,医療機関データ!$A:$B,2,FALSE))</f>
        <v/>
      </c>
      <c r="P119" s="106" t="str">
        <f>IF(C119="","",IF(AND(K119&lt;&gt;1,K119&lt;&gt;2,K119&lt;&gt;3,K119&lt;&gt;"①",K119&lt;&gt;"②",K119&lt;&gt;"③"),"無効です",IF(AND(OR(K119="①",K119=1),VLOOKUP(M119,医療機関データ!$A:$G,4,FALSE)="－"),"自己採取不可","")))</f>
        <v/>
      </c>
      <c r="Q119" s="106" t="str">
        <f>IF(C119="","",IF(AND(L119&lt;&gt;1,L119&lt;&gt;2,L119&lt;&gt;"①",L119&lt;&gt;"②"),"無効です",IF(AND(OR(L119="②",L119=2),VLOOKUP(M119,医療機関データ!$A:$G,6,FALSE)="－"),"マンモグラフィー不可","")))</f>
        <v/>
      </c>
      <c r="R119" s="106" t="str">
        <f t="shared" si="2"/>
        <v/>
      </c>
      <c r="S119" s="106" t="str">
        <f t="shared" si="3"/>
        <v/>
      </c>
    </row>
    <row r="120" spans="1:19" ht="18" customHeight="1" x14ac:dyDescent="0.15">
      <c r="A120" s="100">
        <v>110</v>
      </c>
      <c r="B120" s="89"/>
      <c r="C120" s="61"/>
      <c r="D120" s="61"/>
      <c r="E120" s="61"/>
      <c r="F120" s="61"/>
      <c r="G120" s="62"/>
      <c r="H120" s="63"/>
      <c r="I120" s="61"/>
      <c r="J120" s="63"/>
      <c r="K120" s="61"/>
      <c r="L120" s="61"/>
      <c r="M120" s="90"/>
      <c r="N120" s="76"/>
      <c r="O120" s="78" t="str">
        <f>IF(C120="","",VLOOKUP(M120,医療機関データ!$A:$B,2,FALSE))</f>
        <v/>
      </c>
      <c r="P120" s="106" t="str">
        <f>IF(C120="","",IF(AND(K120&lt;&gt;1,K120&lt;&gt;2,K120&lt;&gt;3,K120&lt;&gt;"①",K120&lt;&gt;"②",K120&lt;&gt;"③"),"無効です",IF(AND(OR(K120="①",K120=1),VLOOKUP(M120,医療機関データ!$A:$G,4,FALSE)="－"),"自己採取不可","")))</f>
        <v/>
      </c>
      <c r="Q120" s="106" t="str">
        <f>IF(C120="","",IF(AND(L120&lt;&gt;1,L120&lt;&gt;2,L120&lt;&gt;"①",L120&lt;&gt;"②"),"無効です",IF(AND(OR(L120="②",L120=2),VLOOKUP(M120,医療機関データ!$A:$G,6,FALSE)="－"),"マンモグラフィー不可","")))</f>
        <v/>
      </c>
      <c r="R120" s="106" t="str">
        <f t="shared" si="2"/>
        <v/>
      </c>
      <c r="S120" s="106" t="str">
        <f t="shared" si="3"/>
        <v/>
      </c>
    </row>
    <row r="121" spans="1:19" ht="18" customHeight="1" x14ac:dyDescent="0.15">
      <c r="A121" s="100">
        <v>111</v>
      </c>
      <c r="B121" s="89"/>
      <c r="C121" s="61"/>
      <c r="D121" s="61"/>
      <c r="E121" s="61"/>
      <c r="F121" s="61"/>
      <c r="G121" s="62"/>
      <c r="H121" s="63"/>
      <c r="I121" s="61"/>
      <c r="J121" s="63"/>
      <c r="K121" s="61"/>
      <c r="L121" s="61"/>
      <c r="M121" s="90"/>
      <c r="N121" s="76"/>
      <c r="O121" s="78" t="str">
        <f>IF(C121="","",VLOOKUP(M121,医療機関データ!$A:$B,2,FALSE))</f>
        <v/>
      </c>
      <c r="P121" s="106" t="str">
        <f>IF(C121="","",IF(AND(K121&lt;&gt;1,K121&lt;&gt;2,K121&lt;&gt;3,K121&lt;&gt;"①",K121&lt;&gt;"②",K121&lt;&gt;"③"),"無効です",IF(AND(OR(K121="①",K121=1),VLOOKUP(M121,医療機関データ!$A:$G,4,FALSE)="－"),"自己採取不可","")))</f>
        <v/>
      </c>
      <c r="Q121" s="106" t="str">
        <f>IF(C121="","",IF(AND(L121&lt;&gt;1,L121&lt;&gt;2,L121&lt;&gt;"①",L121&lt;&gt;"②"),"無効です",IF(AND(OR(L121="②",L121=2),VLOOKUP(M121,医療機関データ!$A:$G,6,FALSE)="－"),"マンモグラフィー不可","")))</f>
        <v/>
      </c>
      <c r="R121" s="106" t="str">
        <f t="shared" si="2"/>
        <v/>
      </c>
      <c r="S121" s="106" t="str">
        <f t="shared" si="3"/>
        <v/>
      </c>
    </row>
    <row r="122" spans="1:19" ht="18" customHeight="1" x14ac:dyDescent="0.15">
      <c r="A122" s="100">
        <v>112</v>
      </c>
      <c r="B122" s="89"/>
      <c r="C122" s="61"/>
      <c r="D122" s="61"/>
      <c r="E122" s="61"/>
      <c r="F122" s="61"/>
      <c r="G122" s="62"/>
      <c r="H122" s="63"/>
      <c r="I122" s="61"/>
      <c r="J122" s="63"/>
      <c r="K122" s="61"/>
      <c r="L122" s="61"/>
      <c r="M122" s="90"/>
      <c r="N122" s="76"/>
      <c r="O122" s="78" t="str">
        <f>IF(C122="","",VLOOKUP(M122,医療機関データ!$A:$B,2,FALSE))</f>
        <v/>
      </c>
      <c r="P122" s="106" t="str">
        <f>IF(C122="","",IF(AND(K122&lt;&gt;1,K122&lt;&gt;2,K122&lt;&gt;3,K122&lt;&gt;"①",K122&lt;&gt;"②",K122&lt;&gt;"③"),"無効です",IF(AND(OR(K122="①",K122=1),VLOOKUP(M122,医療機関データ!$A:$G,4,FALSE)="－"),"自己採取不可","")))</f>
        <v/>
      </c>
      <c r="Q122" s="106" t="str">
        <f>IF(C122="","",IF(AND(L122&lt;&gt;1,L122&lt;&gt;2,L122&lt;&gt;"①",L122&lt;&gt;"②"),"無効です",IF(AND(OR(L122="②",L122=2),VLOOKUP(M122,医療機関データ!$A:$G,6,FALSE)="－"),"マンモグラフィー不可","")))</f>
        <v/>
      </c>
      <c r="R122" s="106" t="str">
        <f t="shared" si="2"/>
        <v/>
      </c>
      <c r="S122" s="106" t="str">
        <f t="shared" si="3"/>
        <v/>
      </c>
    </row>
    <row r="123" spans="1:19" ht="18" customHeight="1" x14ac:dyDescent="0.15">
      <c r="A123" s="100">
        <v>113</v>
      </c>
      <c r="B123" s="89"/>
      <c r="C123" s="61"/>
      <c r="D123" s="61"/>
      <c r="E123" s="61"/>
      <c r="F123" s="61"/>
      <c r="G123" s="62"/>
      <c r="H123" s="63"/>
      <c r="I123" s="61"/>
      <c r="J123" s="63"/>
      <c r="K123" s="61"/>
      <c r="L123" s="61"/>
      <c r="M123" s="90"/>
      <c r="N123" s="76"/>
      <c r="O123" s="78" t="str">
        <f>IF(C123="","",VLOOKUP(M123,医療機関データ!$A:$B,2,FALSE))</f>
        <v/>
      </c>
      <c r="P123" s="106" t="str">
        <f>IF(C123="","",IF(AND(K123&lt;&gt;1,K123&lt;&gt;2,K123&lt;&gt;3,K123&lt;&gt;"①",K123&lt;&gt;"②",K123&lt;&gt;"③"),"無効です",IF(AND(OR(K123="①",K123=1),VLOOKUP(M123,医療機関データ!$A:$G,4,FALSE)="－"),"自己採取不可","")))</f>
        <v/>
      </c>
      <c r="Q123" s="106" t="str">
        <f>IF(C123="","",IF(AND(L123&lt;&gt;1,L123&lt;&gt;2,L123&lt;&gt;"①",L123&lt;&gt;"②"),"無効です",IF(AND(OR(L123="②",L123=2),VLOOKUP(M123,医療機関データ!$A:$G,6,FALSE)="－"),"マンモグラフィー不可","")))</f>
        <v/>
      </c>
      <c r="R123" s="106" t="str">
        <f t="shared" si="2"/>
        <v/>
      </c>
      <c r="S123" s="106" t="str">
        <f t="shared" si="3"/>
        <v/>
      </c>
    </row>
    <row r="124" spans="1:19" ht="18" customHeight="1" x14ac:dyDescent="0.15">
      <c r="A124" s="100">
        <v>114</v>
      </c>
      <c r="B124" s="89"/>
      <c r="C124" s="61"/>
      <c r="D124" s="61"/>
      <c r="E124" s="61"/>
      <c r="F124" s="61"/>
      <c r="G124" s="62"/>
      <c r="H124" s="63"/>
      <c r="I124" s="61"/>
      <c r="J124" s="63"/>
      <c r="K124" s="61"/>
      <c r="L124" s="61"/>
      <c r="M124" s="90"/>
      <c r="N124" s="76"/>
      <c r="O124" s="78" t="str">
        <f>IF(C124="","",VLOOKUP(M124,医療機関データ!$A:$B,2,FALSE))</f>
        <v/>
      </c>
      <c r="P124" s="106" t="str">
        <f>IF(C124="","",IF(AND(K124&lt;&gt;1,K124&lt;&gt;2,K124&lt;&gt;3,K124&lt;&gt;"①",K124&lt;&gt;"②",K124&lt;&gt;"③"),"無効です",IF(AND(OR(K124="①",K124=1),VLOOKUP(M124,医療機関データ!$A:$G,4,FALSE)="－"),"自己採取不可","")))</f>
        <v/>
      </c>
      <c r="Q124" s="106" t="str">
        <f>IF(C124="","",IF(AND(L124&lt;&gt;1,L124&lt;&gt;2,L124&lt;&gt;"①",L124&lt;&gt;"②"),"無効です",IF(AND(OR(L124="②",L124=2),VLOOKUP(M124,医療機関データ!$A:$G,6,FALSE)="－"),"マンモグラフィー不可","")))</f>
        <v/>
      </c>
      <c r="R124" s="106" t="str">
        <f t="shared" si="2"/>
        <v/>
      </c>
      <c r="S124" s="106" t="str">
        <f t="shared" si="3"/>
        <v/>
      </c>
    </row>
    <row r="125" spans="1:19" ht="18" customHeight="1" x14ac:dyDescent="0.15">
      <c r="A125" s="100">
        <v>115</v>
      </c>
      <c r="B125" s="89"/>
      <c r="C125" s="61"/>
      <c r="D125" s="61"/>
      <c r="E125" s="61"/>
      <c r="F125" s="61"/>
      <c r="G125" s="62"/>
      <c r="H125" s="63"/>
      <c r="I125" s="61"/>
      <c r="J125" s="63"/>
      <c r="K125" s="61"/>
      <c r="L125" s="61"/>
      <c r="M125" s="90"/>
      <c r="N125" s="76"/>
      <c r="O125" s="78" t="str">
        <f>IF(C125="","",VLOOKUP(M125,医療機関データ!$A:$B,2,FALSE))</f>
        <v/>
      </c>
      <c r="P125" s="106" t="str">
        <f>IF(C125="","",IF(AND(K125&lt;&gt;1,K125&lt;&gt;2,K125&lt;&gt;3,K125&lt;&gt;"①",K125&lt;&gt;"②",K125&lt;&gt;"③"),"無効です",IF(AND(OR(K125="①",K125=1),VLOOKUP(M125,医療機関データ!$A:$G,4,FALSE)="－"),"自己採取不可","")))</f>
        <v/>
      </c>
      <c r="Q125" s="106" t="str">
        <f>IF(C125="","",IF(AND(L125&lt;&gt;1,L125&lt;&gt;2,L125&lt;&gt;"①",L125&lt;&gt;"②"),"無効です",IF(AND(OR(L125="②",L125=2),VLOOKUP(M125,医療機関データ!$A:$G,6,FALSE)="－"),"マンモグラフィー不可","")))</f>
        <v/>
      </c>
      <c r="R125" s="106" t="str">
        <f t="shared" si="2"/>
        <v/>
      </c>
      <c r="S125" s="106" t="str">
        <f t="shared" si="3"/>
        <v/>
      </c>
    </row>
    <row r="126" spans="1:19" ht="18" customHeight="1" x14ac:dyDescent="0.15">
      <c r="A126" s="100">
        <v>116</v>
      </c>
      <c r="B126" s="89"/>
      <c r="C126" s="61"/>
      <c r="D126" s="61"/>
      <c r="E126" s="61"/>
      <c r="F126" s="61"/>
      <c r="G126" s="62"/>
      <c r="H126" s="63"/>
      <c r="I126" s="61"/>
      <c r="J126" s="63"/>
      <c r="K126" s="61"/>
      <c r="L126" s="61"/>
      <c r="M126" s="90"/>
      <c r="N126" s="76"/>
      <c r="O126" s="78" t="str">
        <f>IF(C126="","",VLOOKUP(M126,医療機関データ!$A:$B,2,FALSE))</f>
        <v/>
      </c>
      <c r="P126" s="106" t="str">
        <f>IF(C126="","",IF(AND(K126&lt;&gt;1,K126&lt;&gt;2,K126&lt;&gt;3,K126&lt;&gt;"①",K126&lt;&gt;"②",K126&lt;&gt;"③"),"無効です",IF(AND(OR(K126="①",K126=1),VLOOKUP(M126,医療機関データ!$A:$G,4,FALSE)="－"),"自己採取不可","")))</f>
        <v/>
      </c>
      <c r="Q126" s="106" t="str">
        <f>IF(C126="","",IF(AND(L126&lt;&gt;1,L126&lt;&gt;2,L126&lt;&gt;"①",L126&lt;&gt;"②"),"無効です",IF(AND(OR(L126="②",L126=2),VLOOKUP(M126,医療機関データ!$A:$G,6,FALSE)="－"),"マンモグラフィー不可","")))</f>
        <v/>
      </c>
      <c r="R126" s="106" t="str">
        <f t="shared" si="2"/>
        <v/>
      </c>
      <c r="S126" s="106" t="str">
        <f t="shared" si="3"/>
        <v/>
      </c>
    </row>
    <row r="127" spans="1:19" ht="18" customHeight="1" x14ac:dyDescent="0.15">
      <c r="A127" s="100">
        <v>117</v>
      </c>
      <c r="B127" s="89"/>
      <c r="C127" s="61"/>
      <c r="D127" s="61"/>
      <c r="E127" s="61"/>
      <c r="F127" s="61"/>
      <c r="G127" s="62"/>
      <c r="H127" s="63"/>
      <c r="I127" s="61"/>
      <c r="J127" s="63"/>
      <c r="K127" s="61"/>
      <c r="L127" s="61"/>
      <c r="M127" s="90"/>
      <c r="N127" s="76"/>
      <c r="O127" s="78" t="str">
        <f>IF(C127="","",VLOOKUP(M127,医療機関データ!$A:$B,2,FALSE))</f>
        <v/>
      </c>
      <c r="P127" s="106" t="str">
        <f>IF(C127="","",IF(AND(K127&lt;&gt;1,K127&lt;&gt;2,K127&lt;&gt;3,K127&lt;&gt;"①",K127&lt;&gt;"②",K127&lt;&gt;"③"),"無効です",IF(AND(OR(K127="①",K127=1),VLOOKUP(M127,医療機関データ!$A:$G,4,FALSE)="－"),"自己採取不可","")))</f>
        <v/>
      </c>
      <c r="Q127" s="106" t="str">
        <f>IF(C127="","",IF(AND(L127&lt;&gt;1,L127&lt;&gt;2,L127&lt;&gt;"①",L127&lt;&gt;"②"),"無効です",IF(AND(OR(L127="②",L127=2),VLOOKUP(M127,医療機関データ!$A:$G,6,FALSE)="－"),"マンモグラフィー不可","")))</f>
        <v/>
      </c>
      <c r="R127" s="106" t="str">
        <f t="shared" si="2"/>
        <v/>
      </c>
      <c r="S127" s="106" t="str">
        <f t="shared" si="3"/>
        <v/>
      </c>
    </row>
    <row r="128" spans="1:19" ht="18" customHeight="1" x14ac:dyDescent="0.15">
      <c r="A128" s="100">
        <v>118</v>
      </c>
      <c r="B128" s="89"/>
      <c r="C128" s="61"/>
      <c r="D128" s="61"/>
      <c r="E128" s="61"/>
      <c r="F128" s="61"/>
      <c r="G128" s="62"/>
      <c r="H128" s="63"/>
      <c r="I128" s="61"/>
      <c r="J128" s="63"/>
      <c r="K128" s="61"/>
      <c r="L128" s="61"/>
      <c r="M128" s="90"/>
      <c r="N128" s="76"/>
      <c r="O128" s="78" t="str">
        <f>IF(C128="","",VLOOKUP(M128,医療機関データ!$A:$B,2,FALSE))</f>
        <v/>
      </c>
      <c r="P128" s="106" t="str">
        <f>IF(C128="","",IF(AND(K128&lt;&gt;1,K128&lt;&gt;2,K128&lt;&gt;3,K128&lt;&gt;"①",K128&lt;&gt;"②",K128&lt;&gt;"③"),"無効です",IF(AND(OR(K128="①",K128=1),VLOOKUP(M128,医療機関データ!$A:$G,4,FALSE)="－"),"自己採取不可","")))</f>
        <v/>
      </c>
      <c r="Q128" s="106" t="str">
        <f>IF(C128="","",IF(AND(L128&lt;&gt;1,L128&lt;&gt;2,L128&lt;&gt;"①",L128&lt;&gt;"②"),"無効です",IF(AND(OR(L128="②",L128=2),VLOOKUP(M128,医療機関データ!$A:$G,6,FALSE)="－"),"マンモグラフィー不可","")))</f>
        <v/>
      </c>
      <c r="R128" s="106" t="str">
        <f t="shared" si="2"/>
        <v/>
      </c>
      <c r="S128" s="106" t="str">
        <f t="shared" si="3"/>
        <v/>
      </c>
    </row>
    <row r="129" spans="1:19" ht="18" customHeight="1" x14ac:dyDescent="0.15">
      <c r="A129" s="100">
        <v>119</v>
      </c>
      <c r="B129" s="89"/>
      <c r="C129" s="61"/>
      <c r="D129" s="61"/>
      <c r="E129" s="61"/>
      <c r="F129" s="61"/>
      <c r="G129" s="62"/>
      <c r="H129" s="63"/>
      <c r="I129" s="61"/>
      <c r="J129" s="63"/>
      <c r="K129" s="61"/>
      <c r="L129" s="61"/>
      <c r="M129" s="90"/>
      <c r="N129" s="76"/>
      <c r="O129" s="78" t="str">
        <f>IF(C129="","",VLOOKUP(M129,医療機関データ!$A:$B,2,FALSE))</f>
        <v/>
      </c>
      <c r="P129" s="106" t="str">
        <f>IF(C129="","",IF(AND(K129&lt;&gt;1,K129&lt;&gt;2,K129&lt;&gt;3,K129&lt;&gt;"①",K129&lt;&gt;"②",K129&lt;&gt;"③"),"無効です",IF(AND(OR(K129="①",K129=1),VLOOKUP(M129,医療機関データ!$A:$G,4,FALSE)="－"),"自己採取不可","")))</f>
        <v/>
      </c>
      <c r="Q129" s="106" t="str">
        <f>IF(C129="","",IF(AND(L129&lt;&gt;1,L129&lt;&gt;2,L129&lt;&gt;"①",L129&lt;&gt;"②"),"無効です",IF(AND(OR(L129="②",L129=2),VLOOKUP(M129,医療機関データ!$A:$G,6,FALSE)="－"),"マンモグラフィー不可","")))</f>
        <v/>
      </c>
      <c r="R129" s="106" t="str">
        <f t="shared" si="2"/>
        <v/>
      </c>
      <c r="S129" s="106" t="str">
        <f t="shared" si="3"/>
        <v/>
      </c>
    </row>
    <row r="130" spans="1:19" ht="18" customHeight="1" x14ac:dyDescent="0.15">
      <c r="A130" s="100">
        <v>120</v>
      </c>
      <c r="B130" s="89"/>
      <c r="C130" s="61"/>
      <c r="D130" s="61"/>
      <c r="E130" s="61"/>
      <c r="F130" s="61"/>
      <c r="G130" s="62"/>
      <c r="H130" s="63"/>
      <c r="I130" s="61"/>
      <c r="J130" s="63"/>
      <c r="K130" s="61"/>
      <c r="L130" s="61"/>
      <c r="M130" s="90"/>
      <c r="N130" s="76"/>
      <c r="O130" s="78" t="str">
        <f>IF(C130="","",VLOOKUP(M130,医療機関データ!$A:$B,2,FALSE))</f>
        <v/>
      </c>
      <c r="P130" s="106" t="str">
        <f>IF(C130="","",IF(AND(K130&lt;&gt;1,K130&lt;&gt;2,K130&lt;&gt;3,K130&lt;&gt;"①",K130&lt;&gt;"②",K130&lt;&gt;"③"),"無効です",IF(AND(OR(K130="①",K130=1),VLOOKUP(M130,医療機関データ!$A:$G,4,FALSE)="－"),"自己採取不可","")))</f>
        <v/>
      </c>
      <c r="Q130" s="106" t="str">
        <f>IF(C130="","",IF(AND(L130&lt;&gt;1,L130&lt;&gt;2,L130&lt;&gt;"①",L130&lt;&gt;"②"),"無効です",IF(AND(OR(L130="②",L130=2),VLOOKUP(M130,医療機関データ!$A:$G,6,FALSE)="－"),"マンモグラフィー不可","")))</f>
        <v/>
      </c>
      <c r="R130" s="106" t="str">
        <f t="shared" si="2"/>
        <v/>
      </c>
      <c r="S130" s="106" t="str">
        <f t="shared" si="3"/>
        <v/>
      </c>
    </row>
    <row r="131" spans="1:19" ht="18" customHeight="1" x14ac:dyDescent="0.15">
      <c r="A131" s="100">
        <v>121</v>
      </c>
      <c r="B131" s="89"/>
      <c r="C131" s="61"/>
      <c r="D131" s="61"/>
      <c r="E131" s="61"/>
      <c r="F131" s="61"/>
      <c r="G131" s="62"/>
      <c r="H131" s="63"/>
      <c r="I131" s="61"/>
      <c r="J131" s="63"/>
      <c r="K131" s="61"/>
      <c r="L131" s="61"/>
      <c r="M131" s="90"/>
      <c r="N131" s="76"/>
      <c r="O131" s="78" t="str">
        <f>IF(C131="","",VLOOKUP(M131,医療機関データ!$A:$B,2,FALSE))</f>
        <v/>
      </c>
      <c r="P131" s="106" t="str">
        <f>IF(C131="","",IF(AND(K131&lt;&gt;1,K131&lt;&gt;2,K131&lt;&gt;3,K131&lt;&gt;"①",K131&lt;&gt;"②",K131&lt;&gt;"③"),"無効です",IF(AND(OR(K131="①",K131=1),VLOOKUP(M131,医療機関データ!$A:$G,4,FALSE)="－"),"自己採取不可","")))</f>
        <v/>
      </c>
      <c r="Q131" s="106" t="str">
        <f>IF(C131="","",IF(AND(L131&lt;&gt;1,L131&lt;&gt;2,L131&lt;&gt;"①",L131&lt;&gt;"②"),"無効です",IF(AND(OR(L131="②",L131=2),VLOOKUP(M131,医療機関データ!$A:$G,6,FALSE)="－"),"マンモグラフィー不可","")))</f>
        <v/>
      </c>
      <c r="R131" s="106" t="str">
        <f t="shared" si="2"/>
        <v/>
      </c>
      <c r="S131" s="106" t="str">
        <f t="shared" si="3"/>
        <v/>
      </c>
    </row>
    <row r="132" spans="1:19" ht="18" customHeight="1" x14ac:dyDescent="0.15">
      <c r="A132" s="100">
        <v>122</v>
      </c>
      <c r="B132" s="89"/>
      <c r="C132" s="61"/>
      <c r="D132" s="61"/>
      <c r="E132" s="61"/>
      <c r="F132" s="61"/>
      <c r="G132" s="62"/>
      <c r="H132" s="63"/>
      <c r="I132" s="61"/>
      <c r="J132" s="63"/>
      <c r="K132" s="61"/>
      <c r="L132" s="61"/>
      <c r="M132" s="90"/>
      <c r="N132" s="76"/>
      <c r="O132" s="78" t="str">
        <f>IF(C132="","",VLOOKUP(M132,医療機関データ!$A:$B,2,FALSE))</f>
        <v/>
      </c>
      <c r="P132" s="106" t="str">
        <f>IF(C132="","",IF(AND(K132&lt;&gt;1,K132&lt;&gt;2,K132&lt;&gt;3,K132&lt;&gt;"①",K132&lt;&gt;"②",K132&lt;&gt;"③"),"無効です",IF(AND(OR(K132="①",K132=1),VLOOKUP(M132,医療機関データ!$A:$G,4,FALSE)="－"),"自己採取不可","")))</f>
        <v/>
      </c>
      <c r="Q132" s="106" t="str">
        <f>IF(C132="","",IF(AND(L132&lt;&gt;1,L132&lt;&gt;2,L132&lt;&gt;"①",L132&lt;&gt;"②"),"無効です",IF(AND(OR(L132="②",L132=2),VLOOKUP(M132,医療機関データ!$A:$G,6,FALSE)="－"),"マンモグラフィー不可","")))</f>
        <v/>
      </c>
      <c r="R132" s="106" t="str">
        <f t="shared" si="2"/>
        <v/>
      </c>
      <c r="S132" s="106" t="str">
        <f t="shared" si="3"/>
        <v/>
      </c>
    </row>
    <row r="133" spans="1:19" ht="18" customHeight="1" x14ac:dyDescent="0.15">
      <c r="A133" s="100">
        <v>123</v>
      </c>
      <c r="B133" s="89"/>
      <c r="C133" s="61"/>
      <c r="D133" s="61"/>
      <c r="E133" s="61"/>
      <c r="F133" s="61"/>
      <c r="G133" s="62"/>
      <c r="H133" s="63"/>
      <c r="I133" s="61"/>
      <c r="J133" s="63"/>
      <c r="K133" s="61"/>
      <c r="L133" s="61"/>
      <c r="M133" s="90"/>
      <c r="N133" s="76"/>
      <c r="O133" s="78" t="str">
        <f>IF(C133="","",VLOOKUP(M133,医療機関データ!$A:$B,2,FALSE))</f>
        <v/>
      </c>
      <c r="P133" s="106" t="str">
        <f>IF(C133="","",IF(AND(K133&lt;&gt;1,K133&lt;&gt;2,K133&lt;&gt;3,K133&lt;&gt;"①",K133&lt;&gt;"②",K133&lt;&gt;"③"),"無効です",IF(AND(OR(K133="①",K133=1),VLOOKUP(M133,医療機関データ!$A:$G,4,FALSE)="－"),"自己採取不可","")))</f>
        <v/>
      </c>
      <c r="Q133" s="106" t="str">
        <f>IF(C133="","",IF(AND(L133&lt;&gt;1,L133&lt;&gt;2,L133&lt;&gt;"①",L133&lt;&gt;"②"),"無効です",IF(AND(OR(L133="②",L133=2),VLOOKUP(M133,医療機関データ!$A:$G,6,FALSE)="－"),"マンモグラフィー不可","")))</f>
        <v/>
      </c>
      <c r="R133" s="106" t="str">
        <f t="shared" si="2"/>
        <v/>
      </c>
      <c r="S133" s="106" t="str">
        <f t="shared" si="3"/>
        <v/>
      </c>
    </row>
    <row r="134" spans="1:19" ht="18" customHeight="1" x14ac:dyDescent="0.15">
      <c r="A134" s="100">
        <v>124</v>
      </c>
      <c r="B134" s="89"/>
      <c r="C134" s="61"/>
      <c r="D134" s="61"/>
      <c r="E134" s="61"/>
      <c r="F134" s="61"/>
      <c r="G134" s="62"/>
      <c r="H134" s="63"/>
      <c r="I134" s="61"/>
      <c r="J134" s="63"/>
      <c r="K134" s="61"/>
      <c r="L134" s="61"/>
      <c r="M134" s="90"/>
      <c r="N134" s="76"/>
      <c r="O134" s="78" t="str">
        <f>IF(C134="","",VLOOKUP(M134,医療機関データ!$A:$B,2,FALSE))</f>
        <v/>
      </c>
      <c r="P134" s="106" t="str">
        <f>IF(C134="","",IF(AND(K134&lt;&gt;1,K134&lt;&gt;2,K134&lt;&gt;3,K134&lt;&gt;"①",K134&lt;&gt;"②",K134&lt;&gt;"③"),"無効です",IF(AND(OR(K134="①",K134=1),VLOOKUP(M134,医療機関データ!$A:$G,4,FALSE)="－"),"自己採取不可","")))</f>
        <v/>
      </c>
      <c r="Q134" s="106" t="str">
        <f>IF(C134="","",IF(AND(L134&lt;&gt;1,L134&lt;&gt;2,L134&lt;&gt;"①",L134&lt;&gt;"②"),"無効です",IF(AND(OR(L134="②",L134=2),VLOOKUP(M134,医療機関データ!$A:$G,6,FALSE)="－"),"マンモグラフィー不可","")))</f>
        <v/>
      </c>
      <c r="R134" s="106" t="str">
        <f t="shared" si="2"/>
        <v/>
      </c>
      <c r="S134" s="106" t="str">
        <f t="shared" si="3"/>
        <v/>
      </c>
    </row>
    <row r="135" spans="1:19" ht="18" customHeight="1" x14ac:dyDescent="0.15">
      <c r="A135" s="100">
        <v>125</v>
      </c>
      <c r="B135" s="89"/>
      <c r="C135" s="61"/>
      <c r="D135" s="61"/>
      <c r="E135" s="61"/>
      <c r="F135" s="61"/>
      <c r="G135" s="62"/>
      <c r="H135" s="63"/>
      <c r="I135" s="61"/>
      <c r="J135" s="63"/>
      <c r="K135" s="61"/>
      <c r="L135" s="61"/>
      <c r="M135" s="90"/>
      <c r="N135" s="76"/>
      <c r="O135" s="78" t="str">
        <f>IF(C135="","",VLOOKUP(M135,医療機関データ!$A:$B,2,FALSE))</f>
        <v/>
      </c>
      <c r="P135" s="106" t="str">
        <f>IF(C135="","",IF(AND(K135&lt;&gt;1,K135&lt;&gt;2,K135&lt;&gt;3,K135&lt;&gt;"①",K135&lt;&gt;"②",K135&lt;&gt;"③"),"無効です",IF(AND(OR(K135="①",K135=1),VLOOKUP(M135,医療機関データ!$A:$G,4,FALSE)="－"),"自己採取不可","")))</f>
        <v/>
      </c>
      <c r="Q135" s="106" t="str">
        <f>IF(C135="","",IF(AND(L135&lt;&gt;1,L135&lt;&gt;2,L135&lt;&gt;"①",L135&lt;&gt;"②"),"無効です",IF(AND(OR(L135="②",L135=2),VLOOKUP(M135,医療機関データ!$A:$G,6,FALSE)="－"),"マンモグラフィー不可","")))</f>
        <v/>
      </c>
      <c r="R135" s="106" t="str">
        <f t="shared" si="2"/>
        <v/>
      </c>
      <c r="S135" s="106" t="str">
        <f t="shared" si="3"/>
        <v/>
      </c>
    </row>
    <row r="136" spans="1:19" ht="18" customHeight="1" x14ac:dyDescent="0.15">
      <c r="A136" s="100">
        <v>126</v>
      </c>
      <c r="B136" s="89"/>
      <c r="C136" s="61"/>
      <c r="D136" s="61"/>
      <c r="E136" s="61"/>
      <c r="F136" s="61"/>
      <c r="G136" s="62"/>
      <c r="H136" s="63"/>
      <c r="I136" s="61"/>
      <c r="J136" s="63"/>
      <c r="K136" s="61"/>
      <c r="L136" s="61"/>
      <c r="M136" s="90"/>
      <c r="N136" s="76"/>
      <c r="O136" s="78" t="str">
        <f>IF(C136="","",VLOOKUP(M136,医療機関データ!$A:$B,2,FALSE))</f>
        <v/>
      </c>
      <c r="P136" s="106" t="str">
        <f>IF(C136="","",IF(AND(K136&lt;&gt;1,K136&lt;&gt;2,K136&lt;&gt;3,K136&lt;&gt;"①",K136&lt;&gt;"②",K136&lt;&gt;"③"),"無効です",IF(AND(OR(K136="①",K136=1),VLOOKUP(M136,医療機関データ!$A:$G,4,FALSE)="－"),"自己採取不可","")))</f>
        <v/>
      </c>
      <c r="Q136" s="106" t="str">
        <f>IF(C136="","",IF(AND(L136&lt;&gt;1,L136&lt;&gt;2,L136&lt;&gt;"①",L136&lt;&gt;"②"),"無効です",IF(AND(OR(L136="②",L136=2),VLOOKUP(M136,医療機関データ!$A:$G,6,FALSE)="－"),"マンモグラフィー不可","")))</f>
        <v/>
      </c>
      <c r="R136" s="106" t="str">
        <f t="shared" si="2"/>
        <v/>
      </c>
      <c r="S136" s="106" t="str">
        <f t="shared" si="3"/>
        <v/>
      </c>
    </row>
    <row r="137" spans="1:19" ht="18" customHeight="1" x14ac:dyDescent="0.15">
      <c r="A137" s="100">
        <v>127</v>
      </c>
      <c r="B137" s="89"/>
      <c r="C137" s="61"/>
      <c r="D137" s="61"/>
      <c r="E137" s="61"/>
      <c r="F137" s="61"/>
      <c r="G137" s="62"/>
      <c r="H137" s="63"/>
      <c r="I137" s="61"/>
      <c r="J137" s="63"/>
      <c r="K137" s="61"/>
      <c r="L137" s="61"/>
      <c r="M137" s="90"/>
      <c r="N137" s="76"/>
      <c r="O137" s="78" t="str">
        <f>IF(C137="","",VLOOKUP(M137,医療機関データ!$A:$B,2,FALSE))</f>
        <v/>
      </c>
      <c r="P137" s="106" t="str">
        <f>IF(C137="","",IF(AND(K137&lt;&gt;1,K137&lt;&gt;2,K137&lt;&gt;3,K137&lt;&gt;"①",K137&lt;&gt;"②",K137&lt;&gt;"③"),"無効です",IF(AND(OR(K137="①",K137=1),VLOOKUP(M137,医療機関データ!$A:$G,4,FALSE)="－"),"自己採取不可","")))</f>
        <v/>
      </c>
      <c r="Q137" s="106" t="str">
        <f>IF(C137="","",IF(AND(L137&lt;&gt;1,L137&lt;&gt;2,L137&lt;&gt;"①",L137&lt;&gt;"②"),"無効です",IF(AND(OR(L137="②",L137=2),VLOOKUP(M137,医療機関データ!$A:$G,6,FALSE)="－"),"マンモグラフィー不可","")))</f>
        <v/>
      </c>
      <c r="R137" s="106" t="str">
        <f t="shared" si="2"/>
        <v/>
      </c>
      <c r="S137" s="106" t="str">
        <f t="shared" si="3"/>
        <v/>
      </c>
    </row>
    <row r="138" spans="1:19" ht="18" customHeight="1" x14ac:dyDescent="0.15">
      <c r="A138" s="100">
        <v>128</v>
      </c>
      <c r="B138" s="89"/>
      <c r="C138" s="61"/>
      <c r="D138" s="61"/>
      <c r="E138" s="61"/>
      <c r="F138" s="61"/>
      <c r="G138" s="62"/>
      <c r="H138" s="63"/>
      <c r="I138" s="61"/>
      <c r="J138" s="63"/>
      <c r="K138" s="61"/>
      <c r="L138" s="61"/>
      <c r="M138" s="90"/>
      <c r="N138" s="76"/>
      <c r="O138" s="78" t="str">
        <f>IF(C138="","",VLOOKUP(M138,医療機関データ!$A:$B,2,FALSE))</f>
        <v/>
      </c>
      <c r="P138" s="106" t="str">
        <f>IF(C138="","",IF(AND(K138&lt;&gt;1,K138&lt;&gt;2,K138&lt;&gt;3,K138&lt;&gt;"①",K138&lt;&gt;"②",K138&lt;&gt;"③"),"無効です",IF(AND(OR(K138="①",K138=1),VLOOKUP(M138,医療機関データ!$A:$G,4,FALSE)="－"),"自己採取不可","")))</f>
        <v/>
      </c>
      <c r="Q138" s="106" t="str">
        <f>IF(C138="","",IF(AND(L138&lt;&gt;1,L138&lt;&gt;2,L138&lt;&gt;"①",L138&lt;&gt;"②"),"無効です",IF(AND(OR(L138="②",L138=2),VLOOKUP(M138,医療機関データ!$A:$G,6,FALSE)="－"),"マンモグラフィー不可","")))</f>
        <v/>
      </c>
      <c r="R138" s="106" t="str">
        <f t="shared" si="2"/>
        <v/>
      </c>
      <c r="S138" s="106" t="str">
        <f t="shared" si="3"/>
        <v/>
      </c>
    </row>
    <row r="139" spans="1:19" ht="18" customHeight="1" x14ac:dyDescent="0.15">
      <c r="A139" s="100">
        <v>129</v>
      </c>
      <c r="B139" s="89"/>
      <c r="C139" s="61"/>
      <c r="D139" s="61"/>
      <c r="E139" s="61"/>
      <c r="F139" s="61"/>
      <c r="G139" s="62"/>
      <c r="H139" s="63"/>
      <c r="I139" s="61"/>
      <c r="J139" s="63"/>
      <c r="K139" s="61"/>
      <c r="L139" s="61"/>
      <c r="M139" s="90"/>
      <c r="N139" s="76"/>
      <c r="O139" s="78" t="str">
        <f>IF(C139="","",VLOOKUP(M139,医療機関データ!$A:$B,2,FALSE))</f>
        <v/>
      </c>
      <c r="P139" s="106" t="str">
        <f>IF(C139="","",IF(AND(K139&lt;&gt;1,K139&lt;&gt;2,K139&lt;&gt;3,K139&lt;&gt;"①",K139&lt;&gt;"②",K139&lt;&gt;"③"),"無効です",IF(AND(OR(K139="①",K139=1),VLOOKUP(M139,医療機関データ!$A:$G,4,FALSE)="－"),"自己採取不可","")))</f>
        <v/>
      </c>
      <c r="Q139" s="106" t="str">
        <f>IF(C139="","",IF(AND(L139&lt;&gt;1,L139&lt;&gt;2,L139&lt;&gt;"①",L139&lt;&gt;"②"),"無効です",IF(AND(OR(L139="②",L139=2),VLOOKUP(M139,医療機関データ!$A:$G,6,FALSE)="－"),"マンモグラフィー不可","")))</f>
        <v/>
      </c>
      <c r="R139" s="106" t="str">
        <f t="shared" si="2"/>
        <v/>
      </c>
      <c r="S139" s="106" t="str">
        <f t="shared" si="3"/>
        <v/>
      </c>
    </row>
    <row r="140" spans="1:19" ht="18" customHeight="1" x14ac:dyDescent="0.15">
      <c r="A140" s="100">
        <v>130</v>
      </c>
      <c r="B140" s="89"/>
      <c r="C140" s="61"/>
      <c r="D140" s="61"/>
      <c r="E140" s="61"/>
      <c r="F140" s="61"/>
      <c r="G140" s="62"/>
      <c r="H140" s="63"/>
      <c r="I140" s="61"/>
      <c r="J140" s="63"/>
      <c r="K140" s="61"/>
      <c r="L140" s="61"/>
      <c r="M140" s="90"/>
      <c r="N140" s="76"/>
      <c r="O140" s="78" t="str">
        <f>IF(C140="","",VLOOKUP(M140,医療機関データ!$A:$B,2,FALSE))</f>
        <v/>
      </c>
      <c r="P140" s="106" t="str">
        <f>IF(C140="","",IF(AND(K140&lt;&gt;1,K140&lt;&gt;2,K140&lt;&gt;3,K140&lt;&gt;"①",K140&lt;&gt;"②",K140&lt;&gt;"③"),"無効です",IF(AND(OR(K140="①",K140=1),VLOOKUP(M140,医療機関データ!$A:$G,4,FALSE)="－"),"自己採取不可","")))</f>
        <v/>
      </c>
      <c r="Q140" s="106" t="str">
        <f>IF(C140="","",IF(AND(L140&lt;&gt;1,L140&lt;&gt;2,L140&lt;&gt;"①",L140&lt;&gt;"②"),"無効です",IF(AND(OR(L140="②",L140=2),VLOOKUP(M140,医療機関データ!$A:$G,6,FALSE)="－"),"マンモグラフィー不可","")))</f>
        <v/>
      </c>
      <c r="R140" s="106" t="str">
        <f t="shared" ref="R140:R203" si="4">IF(C140="","",IF(AND(OR(F140=2,F140="家族"),DATEDIF(G140,46477,"Y")&lt;35),"35歳未満です",""))</f>
        <v/>
      </c>
      <c r="S140" s="106" t="str">
        <f t="shared" ref="S140:S203" si="5">IF(C140="","",IF(COUNTIFS($C$11:$C$310,C140,$D$11:$D$310,D140,$G$11:$G$310,G140)&gt;1,"重複",""))</f>
        <v/>
      </c>
    </row>
    <row r="141" spans="1:19" ht="18" customHeight="1" x14ac:dyDescent="0.15">
      <c r="A141" s="100">
        <v>131</v>
      </c>
      <c r="B141" s="89"/>
      <c r="C141" s="61"/>
      <c r="D141" s="61"/>
      <c r="E141" s="61"/>
      <c r="F141" s="61"/>
      <c r="G141" s="62"/>
      <c r="H141" s="63"/>
      <c r="I141" s="61"/>
      <c r="J141" s="63"/>
      <c r="K141" s="61"/>
      <c r="L141" s="61"/>
      <c r="M141" s="90"/>
      <c r="N141" s="76"/>
      <c r="O141" s="78" t="str">
        <f>IF(C141="","",VLOOKUP(M141,医療機関データ!$A:$B,2,FALSE))</f>
        <v/>
      </c>
      <c r="P141" s="106" t="str">
        <f>IF(C141="","",IF(AND(K141&lt;&gt;1,K141&lt;&gt;2,K141&lt;&gt;3,K141&lt;&gt;"①",K141&lt;&gt;"②",K141&lt;&gt;"③"),"無効です",IF(AND(OR(K141="①",K141=1),VLOOKUP(M141,医療機関データ!$A:$G,4,FALSE)="－"),"自己採取不可","")))</f>
        <v/>
      </c>
      <c r="Q141" s="106" t="str">
        <f>IF(C141="","",IF(AND(L141&lt;&gt;1,L141&lt;&gt;2,L141&lt;&gt;"①",L141&lt;&gt;"②"),"無効です",IF(AND(OR(L141="②",L141=2),VLOOKUP(M141,医療機関データ!$A:$G,6,FALSE)="－"),"マンモグラフィー不可","")))</f>
        <v/>
      </c>
      <c r="R141" s="106" t="str">
        <f t="shared" si="4"/>
        <v/>
      </c>
      <c r="S141" s="106" t="str">
        <f t="shared" si="5"/>
        <v/>
      </c>
    </row>
    <row r="142" spans="1:19" ht="18" customHeight="1" x14ac:dyDescent="0.15">
      <c r="A142" s="100">
        <v>132</v>
      </c>
      <c r="B142" s="89"/>
      <c r="C142" s="61"/>
      <c r="D142" s="61"/>
      <c r="E142" s="61"/>
      <c r="F142" s="61"/>
      <c r="G142" s="62"/>
      <c r="H142" s="63"/>
      <c r="I142" s="61"/>
      <c r="J142" s="63"/>
      <c r="K142" s="61"/>
      <c r="L142" s="61"/>
      <c r="M142" s="90"/>
      <c r="N142" s="76"/>
      <c r="O142" s="78" t="str">
        <f>IF(C142="","",VLOOKUP(M142,医療機関データ!$A:$B,2,FALSE))</f>
        <v/>
      </c>
      <c r="P142" s="106" t="str">
        <f>IF(C142="","",IF(AND(K142&lt;&gt;1,K142&lt;&gt;2,K142&lt;&gt;3,K142&lt;&gt;"①",K142&lt;&gt;"②",K142&lt;&gt;"③"),"無効です",IF(AND(OR(K142="①",K142=1),VLOOKUP(M142,医療機関データ!$A:$G,4,FALSE)="－"),"自己採取不可","")))</f>
        <v/>
      </c>
      <c r="Q142" s="106" t="str">
        <f>IF(C142="","",IF(AND(L142&lt;&gt;1,L142&lt;&gt;2,L142&lt;&gt;"①",L142&lt;&gt;"②"),"無効です",IF(AND(OR(L142="②",L142=2),VLOOKUP(M142,医療機関データ!$A:$G,6,FALSE)="－"),"マンモグラフィー不可","")))</f>
        <v/>
      </c>
      <c r="R142" s="106" t="str">
        <f t="shared" si="4"/>
        <v/>
      </c>
      <c r="S142" s="106" t="str">
        <f t="shared" si="5"/>
        <v/>
      </c>
    </row>
    <row r="143" spans="1:19" ht="18" customHeight="1" x14ac:dyDescent="0.15">
      <c r="A143" s="100">
        <v>133</v>
      </c>
      <c r="B143" s="89"/>
      <c r="C143" s="61"/>
      <c r="D143" s="61"/>
      <c r="E143" s="61"/>
      <c r="F143" s="61"/>
      <c r="G143" s="62"/>
      <c r="H143" s="63"/>
      <c r="I143" s="61"/>
      <c r="J143" s="63"/>
      <c r="K143" s="61"/>
      <c r="L143" s="61"/>
      <c r="M143" s="90"/>
      <c r="N143" s="76"/>
      <c r="O143" s="78" t="str">
        <f>IF(C143="","",VLOOKUP(M143,医療機関データ!$A:$B,2,FALSE))</f>
        <v/>
      </c>
      <c r="P143" s="106" t="str">
        <f>IF(C143="","",IF(AND(K143&lt;&gt;1,K143&lt;&gt;2,K143&lt;&gt;3,K143&lt;&gt;"①",K143&lt;&gt;"②",K143&lt;&gt;"③"),"無効です",IF(AND(OR(K143="①",K143=1),VLOOKUP(M143,医療機関データ!$A:$G,4,FALSE)="－"),"自己採取不可","")))</f>
        <v/>
      </c>
      <c r="Q143" s="106" t="str">
        <f>IF(C143="","",IF(AND(L143&lt;&gt;1,L143&lt;&gt;2,L143&lt;&gt;"①",L143&lt;&gt;"②"),"無効です",IF(AND(OR(L143="②",L143=2),VLOOKUP(M143,医療機関データ!$A:$G,6,FALSE)="－"),"マンモグラフィー不可","")))</f>
        <v/>
      </c>
      <c r="R143" s="106" t="str">
        <f t="shared" si="4"/>
        <v/>
      </c>
      <c r="S143" s="106" t="str">
        <f t="shared" si="5"/>
        <v/>
      </c>
    </row>
    <row r="144" spans="1:19" ht="18" customHeight="1" x14ac:dyDescent="0.15">
      <c r="A144" s="100">
        <v>134</v>
      </c>
      <c r="B144" s="89"/>
      <c r="C144" s="61"/>
      <c r="D144" s="61"/>
      <c r="E144" s="61"/>
      <c r="F144" s="61"/>
      <c r="G144" s="62"/>
      <c r="H144" s="63"/>
      <c r="I144" s="61"/>
      <c r="J144" s="63"/>
      <c r="K144" s="61"/>
      <c r="L144" s="61"/>
      <c r="M144" s="90"/>
      <c r="N144" s="76"/>
      <c r="O144" s="78" t="str">
        <f>IF(C144="","",VLOOKUP(M144,医療機関データ!$A:$B,2,FALSE))</f>
        <v/>
      </c>
      <c r="P144" s="106" t="str">
        <f>IF(C144="","",IF(AND(K144&lt;&gt;1,K144&lt;&gt;2,K144&lt;&gt;3,K144&lt;&gt;"①",K144&lt;&gt;"②",K144&lt;&gt;"③"),"無効です",IF(AND(OR(K144="①",K144=1),VLOOKUP(M144,医療機関データ!$A:$G,4,FALSE)="－"),"自己採取不可","")))</f>
        <v/>
      </c>
      <c r="Q144" s="106" t="str">
        <f>IF(C144="","",IF(AND(L144&lt;&gt;1,L144&lt;&gt;2,L144&lt;&gt;"①",L144&lt;&gt;"②"),"無効です",IF(AND(OR(L144="②",L144=2),VLOOKUP(M144,医療機関データ!$A:$G,6,FALSE)="－"),"マンモグラフィー不可","")))</f>
        <v/>
      </c>
      <c r="R144" s="106" t="str">
        <f t="shared" si="4"/>
        <v/>
      </c>
      <c r="S144" s="106" t="str">
        <f t="shared" si="5"/>
        <v/>
      </c>
    </row>
    <row r="145" spans="1:19" ht="18" customHeight="1" x14ac:dyDescent="0.15">
      <c r="A145" s="100">
        <v>135</v>
      </c>
      <c r="B145" s="89"/>
      <c r="C145" s="61"/>
      <c r="D145" s="61"/>
      <c r="E145" s="61"/>
      <c r="F145" s="61"/>
      <c r="G145" s="62"/>
      <c r="H145" s="63"/>
      <c r="I145" s="61"/>
      <c r="J145" s="63"/>
      <c r="K145" s="61"/>
      <c r="L145" s="61"/>
      <c r="M145" s="90"/>
      <c r="N145" s="76"/>
      <c r="O145" s="78" t="str">
        <f>IF(C145="","",VLOOKUP(M145,医療機関データ!$A:$B,2,FALSE))</f>
        <v/>
      </c>
      <c r="P145" s="106" t="str">
        <f>IF(C145="","",IF(AND(K145&lt;&gt;1,K145&lt;&gt;2,K145&lt;&gt;3,K145&lt;&gt;"①",K145&lt;&gt;"②",K145&lt;&gt;"③"),"無効です",IF(AND(OR(K145="①",K145=1),VLOOKUP(M145,医療機関データ!$A:$G,4,FALSE)="－"),"自己採取不可","")))</f>
        <v/>
      </c>
      <c r="Q145" s="106" t="str">
        <f>IF(C145="","",IF(AND(L145&lt;&gt;1,L145&lt;&gt;2,L145&lt;&gt;"①",L145&lt;&gt;"②"),"無効です",IF(AND(OR(L145="②",L145=2),VLOOKUP(M145,医療機関データ!$A:$G,6,FALSE)="－"),"マンモグラフィー不可","")))</f>
        <v/>
      </c>
      <c r="R145" s="106" t="str">
        <f t="shared" si="4"/>
        <v/>
      </c>
      <c r="S145" s="106" t="str">
        <f t="shared" si="5"/>
        <v/>
      </c>
    </row>
    <row r="146" spans="1:19" ht="18" customHeight="1" x14ac:dyDescent="0.15">
      <c r="A146" s="100">
        <v>136</v>
      </c>
      <c r="B146" s="89"/>
      <c r="C146" s="61"/>
      <c r="D146" s="61"/>
      <c r="E146" s="61"/>
      <c r="F146" s="61"/>
      <c r="G146" s="62"/>
      <c r="H146" s="63"/>
      <c r="I146" s="61"/>
      <c r="J146" s="63"/>
      <c r="K146" s="61"/>
      <c r="L146" s="61"/>
      <c r="M146" s="90"/>
      <c r="N146" s="76"/>
      <c r="O146" s="78" t="str">
        <f>IF(C146="","",VLOOKUP(M146,医療機関データ!$A:$B,2,FALSE))</f>
        <v/>
      </c>
      <c r="P146" s="106" t="str">
        <f>IF(C146="","",IF(AND(K146&lt;&gt;1,K146&lt;&gt;2,K146&lt;&gt;3,K146&lt;&gt;"①",K146&lt;&gt;"②",K146&lt;&gt;"③"),"無効です",IF(AND(OR(K146="①",K146=1),VLOOKUP(M146,医療機関データ!$A:$G,4,FALSE)="－"),"自己採取不可","")))</f>
        <v/>
      </c>
      <c r="Q146" s="106" t="str">
        <f>IF(C146="","",IF(AND(L146&lt;&gt;1,L146&lt;&gt;2,L146&lt;&gt;"①",L146&lt;&gt;"②"),"無効です",IF(AND(OR(L146="②",L146=2),VLOOKUP(M146,医療機関データ!$A:$G,6,FALSE)="－"),"マンモグラフィー不可","")))</f>
        <v/>
      </c>
      <c r="R146" s="106" t="str">
        <f t="shared" si="4"/>
        <v/>
      </c>
      <c r="S146" s="106" t="str">
        <f t="shared" si="5"/>
        <v/>
      </c>
    </row>
    <row r="147" spans="1:19" ht="18" customHeight="1" x14ac:dyDescent="0.15">
      <c r="A147" s="100">
        <v>137</v>
      </c>
      <c r="B147" s="89"/>
      <c r="C147" s="61"/>
      <c r="D147" s="61"/>
      <c r="E147" s="61"/>
      <c r="F147" s="61"/>
      <c r="G147" s="62"/>
      <c r="H147" s="63"/>
      <c r="I147" s="61"/>
      <c r="J147" s="63"/>
      <c r="K147" s="61"/>
      <c r="L147" s="61"/>
      <c r="M147" s="90"/>
      <c r="N147" s="76"/>
      <c r="O147" s="78" t="str">
        <f>IF(C147="","",VLOOKUP(M147,医療機関データ!$A:$B,2,FALSE))</f>
        <v/>
      </c>
      <c r="P147" s="106" t="str">
        <f>IF(C147="","",IF(AND(K147&lt;&gt;1,K147&lt;&gt;2,K147&lt;&gt;3,K147&lt;&gt;"①",K147&lt;&gt;"②",K147&lt;&gt;"③"),"無効です",IF(AND(OR(K147="①",K147=1),VLOOKUP(M147,医療機関データ!$A:$G,4,FALSE)="－"),"自己採取不可","")))</f>
        <v/>
      </c>
      <c r="Q147" s="106" t="str">
        <f>IF(C147="","",IF(AND(L147&lt;&gt;1,L147&lt;&gt;2,L147&lt;&gt;"①",L147&lt;&gt;"②"),"無効です",IF(AND(OR(L147="②",L147=2),VLOOKUP(M147,医療機関データ!$A:$G,6,FALSE)="－"),"マンモグラフィー不可","")))</f>
        <v/>
      </c>
      <c r="R147" s="106" t="str">
        <f t="shared" si="4"/>
        <v/>
      </c>
      <c r="S147" s="106" t="str">
        <f t="shared" si="5"/>
        <v/>
      </c>
    </row>
    <row r="148" spans="1:19" ht="18" customHeight="1" x14ac:dyDescent="0.15">
      <c r="A148" s="100">
        <v>138</v>
      </c>
      <c r="B148" s="89"/>
      <c r="C148" s="61"/>
      <c r="D148" s="61"/>
      <c r="E148" s="61"/>
      <c r="F148" s="61"/>
      <c r="G148" s="62"/>
      <c r="H148" s="63"/>
      <c r="I148" s="61"/>
      <c r="J148" s="63"/>
      <c r="K148" s="61"/>
      <c r="L148" s="61"/>
      <c r="M148" s="90"/>
      <c r="N148" s="76"/>
      <c r="O148" s="78" t="str">
        <f>IF(C148="","",VLOOKUP(M148,医療機関データ!$A:$B,2,FALSE))</f>
        <v/>
      </c>
      <c r="P148" s="106" t="str">
        <f>IF(C148="","",IF(AND(K148&lt;&gt;1,K148&lt;&gt;2,K148&lt;&gt;3,K148&lt;&gt;"①",K148&lt;&gt;"②",K148&lt;&gt;"③"),"無効です",IF(AND(OR(K148="①",K148=1),VLOOKUP(M148,医療機関データ!$A:$G,4,FALSE)="－"),"自己採取不可","")))</f>
        <v/>
      </c>
      <c r="Q148" s="106" t="str">
        <f>IF(C148="","",IF(AND(L148&lt;&gt;1,L148&lt;&gt;2,L148&lt;&gt;"①",L148&lt;&gt;"②"),"無効です",IF(AND(OR(L148="②",L148=2),VLOOKUP(M148,医療機関データ!$A:$G,6,FALSE)="－"),"マンモグラフィー不可","")))</f>
        <v/>
      </c>
      <c r="R148" s="106" t="str">
        <f t="shared" si="4"/>
        <v/>
      </c>
      <c r="S148" s="106" t="str">
        <f t="shared" si="5"/>
        <v/>
      </c>
    </row>
    <row r="149" spans="1:19" ht="18" customHeight="1" x14ac:dyDescent="0.15">
      <c r="A149" s="100">
        <v>139</v>
      </c>
      <c r="B149" s="89"/>
      <c r="C149" s="61"/>
      <c r="D149" s="61"/>
      <c r="E149" s="61"/>
      <c r="F149" s="61"/>
      <c r="G149" s="62"/>
      <c r="H149" s="63"/>
      <c r="I149" s="61"/>
      <c r="J149" s="63"/>
      <c r="K149" s="61"/>
      <c r="L149" s="61"/>
      <c r="M149" s="90"/>
      <c r="N149" s="76"/>
      <c r="O149" s="78" t="str">
        <f>IF(C149="","",VLOOKUP(M149,医療機関データ!$A:$B,2,FALSE))</f>
        <v/>
      </c>
      <c r="P149" s="106" t="str">
        <f>IF(C149="","",IF(AND(K149&lt;&gt;1,K149&lt;&gt;2,K149&lt;&gt;3,K149&lt;&gt;"①",K149&lt;&gt;"②",K149&lt;&gt;"③"),"無効です",IF(AND(OR(K149="①",K149=1),VLOOKUP(M149,医療機関データ!$A:$G,4,FALSE)="－"),"自己採取不可","")))</f>
        <v/>
      </c>
      <c r="Q149" s="106" t="str">
        <f>IF(C149="","",IF(AND(L149&lt;&gt;1,L149&lt;&gt;2,L149&lt;&gt;"①",L149&lt;&gt;"②"),"無効です",IF(AND(OR(L149="②",L149=2),VLOOKUP(M149,医療機関データ!$A:$G,6,FALSE)="－"),"マンモグラフィー不可","")))</f>
        <v/>
      </c>
      <c r="R149" s="106" t="str">
        <f t="shared" si="4"/>
        <v/>
      </c>
      <c r="S149" s="106" t="str">
        <f t="shared" si="5"/>
        <v/>
      </c>
    </row>
    <row r="150" spans="1:19" ht="18" customHeight="1" x14ac:dyDescent="0.15">
      <c r="A150" s="100">
        <v>140</v>
      </c>
      <c r="B150" s="89"/>
      <c r="C150" s="61"/>
      <c r="D150" s="61"/>
      <c r="E150" s="61"/>
      <c r="F150" s="61"/>
      <c r="G150" s="62"/>
      <c r="H150" s="63"/>
      <c r="I150" s="61"/>
      <c r="J150" s="63"/>
      <c r="K150" s="61"/>
      <c r="L150" s="61"/>
      <c r="M150" s="90"/>
      <c r="N150" s="76"/>
      <c r="O150" s="78" t="str">
        <f>IF(C150="","",VLOOKUP(M150,医療機関データ!$A:$B,2,FALSE))</f>
        <v/>
      </c>
      <c r="P150" s="106" t="str">
        <f>IF(C150="","",IF(AND(K150&lt;&gt;1,K150&lt;&gt;2,K150&lt;&gt;3,K150&lt;&gt;"①",K150&lt;&gt;"②",K150&lt;&gt;"③"),"無効です",IF(AND(OR(K150="①",K150=1),VLOOKUP(M150,医療機関データ!$A:$G,4,FALSE)="－"),"自己採取不可","")))</f>
        <v/>
      </c>
      <c r="Q150" s="106" t="str">
        <f>IF(C150="","",IF(AND(L150&lt;&gt;1,L150&lt;&gt;2,L150&lt;&gt;"①",L150&lt;&gt;"②"),"無効です",IF(AND(OR(L150="②",L150=2),VLOOKUP(M150,医療機関データ!$A:$G,6,FALSE)="－"),"マンモグラフィー不可","")))</f>
        <v/>
      </c>
      <c r="R150" s="106" t="str">
        <f t="shared" si="4"/>
        <v/>
      </c>
      <c r="S150" s="106" t="str">
        <f t="shared" si="5"/>
        <v/>
      </c>
    </row>
    <row r="151" spans="1:19" ht="18" customHeight="1" x14ac:dyDescent="0.15">
      <c r="A151" s="100">
        <v>141</v>
      </c>
      <c r="B151" s="89"/>
      <c r="C151" s="61"/>
      <c r="D151" s="61"/>
      <c r="E151" s="61"/>
      <c r="F151" s="61"/>
      <c r="G151" s="62"/>
      <c r="H151" s="63"/>
      <c r="I151" s="61"/>
      <c r="J151" s="63"/>
      <c r="K151" s="61"/>
      <c r="L151" s="61"/>
      <c r="M151" s="90"/>
      <c r="N151" s="76"/>
      <c r="O151" s="78" t="str">
        <f>IF(C151="","",VLOOKUP(M151,医療機関データ!$A:$B,2,FALSE))</f>
        <v/>
      </c>
      <c r="P151" s="106" t="str">
        <f>IF(C151="","",IF(AND(K151&lt;&gt;1,K151&lt;&gt;2,K151&lt;&gt;3,K151&lt;&gt;"①",K151&lt;&gt;"②",K151&lt;&gt;"③"),"無効です",IF(AND(OR(K151="①",K151=1),VLOOKUP(M151,医療機関データ!$A:$G,4,FALSE)="－"),"自己採取不可","")))</f>
        <v/>
      </c>
      <c r="Q151" s="106" t="str">
        <f>IF(C151="","",IF(AND(L151&lt;&gt;1,L151&lt;&gt;2,L151&lt;&gt;"①",L151&lt;&gt;"②"),"無効です",IF(AND(OR(L151="②",L151=2),VLOOKUP(M151,医療機関データ!$A:$G,6,FALSE)="－"),"マンモグラフィー不可","")))</f>
        <v/>
      </c>
      <c r="R151" s="106" t="str">
        <f t="shared" si="4"/>
        <v/>
      </c>
      <c r="S151" s="106" t="str">
        <f t="shared" si="5"/>
        <v/>
      </c>
    </row>
    <row r="152" spans="1:19" ht="18" customHeight="1" x14ac:dyDescent="0.15">
      <c r="A152" s="100">
        <v>142</v>
      </c>
      <c r="B152" s="89"/>
      <c r="C152" s="61"/>
      <c r="D152" s="61"/>
      <c r="E152" s="61"/>
      <c r="F152" s="61"/>
      <c r="G152" s="62"/>
      <c r="H152" s="63"/>
      <c r="I152" s="61"/>
      <c r="J152" s="63"/>
      <c r="K152" s="61"/>
      <c r="L152" s="61"/>
      <c r="M152" s="90"/>
      <c r="N152" s="76"/>
      <c r="O152" s="78" t="str">
        <f>IF(C152="","",VLOOKUP(M152,医療機関データ!$A:$B,2,FALSE))</f>
        <v/>
      </c>
      <c r="P152" s="106" t="str">
        <f>IF(C152="","",IF(AND(K152&lt;&gt;1,K152&lt;&gt;2,K152&lt;&gt;3,K152&lt;&gt;"①",K152&lt;&gt;"②",K152&lt;&gt;"③"),"無効です",IF(AND(OR(K152="①",K152=1),VLOOKUP(M152,医療機関データ!$A:$G,4,FALSE)="－"),"自己採取不可","")))</f>
        <v/>
      </c>
      <c r="Q152" s="106" t="str">
        <f>IF(C152="","",IF(AND(L152&lt;&gt;1,L152&lt;&gt;2,L152&lt;&gt;"①",L152&lt;&gt;"②"),"無効です",IF(AND(OR(L152="②",L152=2),VLOOKUP(M152,医療機関データ!$A:$G,6,FALSE)="－"),"マンモグラフィー不可","")))</f>
        <v/>
      </c>
      <c r="R152" s="106" t="str">
        <f t="shared" si="4"/>
        <v/>
      </c>
      <c r="S152" s="106" t="str">
        <f t="shared" si="5"/>
        <v/>
      </c>
    </row>
    <row r="153" spans="1:19" ht="18" customHeight="1" x14ac:dyDescent="0.15">
      <c r="A153" s="100">
        <v>143</v>
      </c>
      <c r="B153" s="89"/>
      <c r="C153" s="61"/>
      <c r="D153" s="61"/>
      <c r="E153" s="61"/>
      <c r="F153" s="61"/>
      <c r="G153" s="62"/>
      <c r="H153" s="63"/>
      <c r="I153" s="61"/>
      <c r="J153" s="63"/>
      <c r="K153" s="61"/>
      <c r="L153" s="61"/>
      <c r="M153" s="90"/>
      <c r="N153" s="76"/>
      <c r="O153" s="78" t="str">
        <f>IF(C153="","",VLOOKUP(M153,医療機関データ!$A:$B,2,FALSE))</f>
        <v/>
      </c>
      <c r="P153" s="106" t="str">
        <f>IF(C153="","",IF(AND(K153&lt;&gt;1,K153&lt;&gt;2,K153&lt;&gt;3,K153&lt;&gt;"①",K153&lt;&gt;"②",K153&lt;&gt;"③"),"無効です",IF(AND(OR(K153="①",K153=1),VLOOKUP(M153,医療機関データ!$A:$G,4,FALSE)="－"),"自己採取不可","")))</f>
        <v/>
      </c>
      <c r="Q153" s="106" t="str">
        <f>IF(C153="","",IF(AND(L153&lt;&gt;1,L153&lt;&gt;2,L153&lt;&gt;"①",L153&lt;&gt;"②"),"無効です",IF(AND(OR(L153="②",L153=2),VLOOKUP(M153,医療機関データ!$A:$G,6,FALSE)="－"),"マンモグラフィー不可","")))</f>
        <v/>
      </c>
      <c r="R153" s="106" t="str">
        <f t="shared" si="4"/>
        <v/>
      </c>
      <c r="S153" s="106" t="str">
        <f t="shared" si="5"/>
        <v/>
      </c>
    </row>
    <row r="154" spans="1:19" ht="18" customHeight="1" x14ac:dyDescent="0.15">
      <c r="A154" s="100">
        <v>144</v>
      </c>
      <c r="B154" s="89"/>
      <c r="C154" s="61"/>
      <c r="D154" s="61"/>
      <c r="E154" s="61"/>
      <c r="F154" s="61"/>
      <c r="G154" s="62"/>
      <c r="H154" s="63"/>
      <c r="I154" s="61"/>
      <c r="J154" s="63"/>
      <c r="K154" s="61"/>
      <c r="L154" s="61"/>
      <c r="M154" s="90"/>
      <c r="N154" s="76"/>
      <c r="O154" s="78" t="str">
        <f>IF(C154="","",VLOOKUP(M154,医療機関データ!$A:$B,2,FALSE))</f>
        <v/>
      </c>
      <c r="P154" s="106" t="str">
        <f>IF(C154="","",IF(AND(K154&lt;&gt;1,K154&lt;&gt;2,K154&lt;&gt;3,K154&lt;&gt;"①",K154&lt;&gt;"②",K154&lt;&gt;"③"),"無効です",IF(AND(OR(K154="①",K154=1),VLOOKUP(M154,医療機関データ!$A:$G,4,FALSE)="－"),"自己採取不可","")))</f>
        <v/>
      </c>
      <c r="Q154" s="106" t="str">
        <f>IF(C154="","",IF(AND(L154&lt;&gt;1,L154&lt;&gt;2,L154&lt;&gt;"①",L154&lt;&gt;"②"),"無効です",IF(AND(OR(L154="②",L154=2),VLOOKUP(M154,医療機関データ!$A:$G,6,FALSE)="－"),"マンモグラフィー不可","")))</f>
        <v/>
      </c>
      <c r="R154" s="106" t="str">
        <f t="shared" si="4"/>
        <v/>
      </c>
      <c r="S154" s="106" t="str">
        <f t="shared" si="5"/>
        <v/>
      </c>
    </row>
    <row r="155" spans="1:19" ht="18" customHeight="1" x14ac:dyDescent="0.15">
      <c r="A155" s="100">
        <v>145</v>
      </c>
      <c r="B155" s="89"/>
      <c r="C155" s="61"/>
      <c r="D155" s="61"/>
      <c r="E155" s="61"/>
      <c r="F155" s="61"/>
      <c r="G155" s="62"/>
      <c r="H155" s="63"/>
      <c r="I155" s="61"/>
      <c r="J155" s="63"/>
      <c r="K155" s="61"/>
      <c r="L155" s="61"/>
      <c r="M155" s="90"/>
      <c r="N155" s="76"/>
      <c r="O155" s="78" t="str">
        <f>IF(C155="","",VLOOKUP(M155,医療機関データ!$A:$B,2,FALSE))</f>
        <v/>
      </c>
      <c r="P155" s="106" t="str">
        <f>IF(C155="","",IF(AND(K155&lt;&gt;1,K155&lt;&gt;2,K155&lt;&gt;3,K155&lt;&gt;"①",K155&lt;&gt;"②",K155&lt;&gt;"③"),"無効です",IF(AND(OR(K155="①",K155=1),VLOOKUP(M155,医療機関データ!$A:$G,4,FALSE)="－"),"自己採取不可","")))</f>
        <v/>
      </c>
      <c r="Q155" s="106" t="str">
        <f>IF(C155="","",IF(AND(L155&lt;&gt;1,L155&lt;&gt;2,L155&lt;&gt;"①",L155&lt;&gt;"②"),"無効です",IF(AND(OR(L155="②",L155=2),VLOOKUP(M155,医療機関データ!$A:$G,6,FALSE)="－"),"マンモグラフィー不可","")))</f>
        <v/>
      </c>
      <c r="R155" s="106" t="str">
        <f t="shared" si="4"/>
        <v/>
      </c>
      <c r="S155" s="106" t="str">
        <f t="shared" si="5"/>
        <v/>
      </c>
    </row>
    <row r="156" spans="1:19" ht="18" customHeight="1" x14ac:dyDescent="0.15">
      <c r="A156" s="100">
        <v>146</v>
      </c>
      <c r="B156" s="89"/>
      <c r="C156" s="61"/>
      <c r="D156" s="61"/>
      <c r="E156" s="61"/>
      <c r="F156" s="61"/>
      <c r="G156" s="62"/>
      <c r="H156" s="63"/>
      <c r="I156" s="61"/>
      <c r="J156" s="63"/>
      <c r="K156" s="61"/>
      <c r="L156" s="61"/>
      <c r="M156" s="90"/>
      <c r="N156" s="76"/>
      <c r="O156" s="78" t="str">
        <f>IF(C156="","",VLOOKUP(M156,医療機関データ!$A:$B,2,FALSE))</f>
        <v/>
      </c>
      <c r="P156" s="106" t="str">
        <f>IF(C156="","",IF(AND(K156&lt;&gt;1,K156&lt;&gt;2,K156&lt;&gt;3,K156&lt;&gt;"①",K156&lt;&gt;"②",K156&lt;&gt;"③"),"無効です",IF(AND(OR(K156="①",K156=1),VLOOKUP(M156,医療機関データ!$A:$G,4,FALSE)="－"),"自己採取不可","")))</f>
        <v/>
      </c>
      <c r="Q156" s="106" t="str">
        <f>IF(C156="","",IF(AND(L156&lt;&gt;1,L156&lt;&gt;2,L156&lt;&gt;"①",L156&lt;&gt;"②"),"無効です",IF(AND(OR(L156="②",L156=2),VLOOKUP(M156,医療機関データ!$A:$G,6,FALSE)="－"),"マンモグラフィー不可","")))</f>
        <v/>
      </c>
      <c r="R156" s="106" t="str">
        <f t="shared" si="4"/>
        <v/>
      </c>
      <c r="S156" s="106" t="str">
        <f t="shared" si="5"/>
        <v/>
      </c>
    </row>
    <row r="157" spans="1:19" ht="18" customHeight="1" x14ac:dyDescent="0.15">
      <c r="A157" s="100">
        <v>147</v>
      </c>
      <c r="B157" s="89"/>
      <c r="C157" s="61"/>
      <c r="D157" s="61"/>
      <c r="E157" s="61"/>
      <c r="F157" s="61"/>
      <c r="G157" s="62"/>
      <c r="H157" s="63"/>
      <c r="I157" s="61"/>
      <c r="J157" s="63"/>
      <c r="K157" s="61"/>
      <c r="L157" s="61"/>
      <c r="M157" s="90"/>
      <c r="N157" s="76"/>
      <c r="O157" s="78" t="str">
        <f>IF(C157="","",VLOOKUP(M157,医療機関データ!$A:$B,2,FALSE))</f>
        <v/>
      </c>
      <c r="P157" s="106" t="str">
        <f>IF(C157="","",IF(AND(K157&lt;&gt;1,K157&lt;&gt;2,K157&lt;&gt;3,K157&lt;&gt;"①",K157&lt;&gt;"②",K157&lt;&gt;"③"),"無効です",IF(AND(OR(K157="①",K157=1),VLOOKUP(M157,医療機関データ!$A:$G,4,FALSE)="－"),"自己採取不可","")))</f>
        <v/>
      </c>
      <c r="Q157" s="106" t="str">
        <f>IF(C157="","",IF(AND(L157&lt;&gt;1,L157&lt;&gt;2,L157&lt;&gt;"①",L157&lt;&gt;"②"),"無効です",IF(AND(OR(L157="②",L157=2),VLOOKUP(M157,医療機関データ!$A:$G,6,FALSE)="－"),"マンモグラフィー不可","")))</f>
        <v/>
      </c>
      <c r="R157" s="106" t="str">
        <f t="shared" si="4"/>
        <v/>
      </c>
      <c r="S157" s="106" t="str">
        <f t="shared" si="5"/>
        <v/>
      </c>
    </row>
    <row r="158" spans="1:19" ht="18" customHeight="1" x14ac:dyDescent="0.15">
      <c r="A158" s="100">
        <v>148</v>
      </c>
      <c r="B158" s="89"/>
      <c r="C158" s="61"/>
      <c r="D158" s="61"/>
      <c r="E158" s="61"/>
      <c r="F158" s="61"/>
      <c r="G158" s="62"/>
      <c r="H158" s="63"/>
      <c r="I158" s="61"/>
      <c r="J158" s="63"/>
      <c r="K158" s="61"/>
      <c r="L158" s="61"/>
      <c r="M158" s="90"/>
      <c r="N158" s="76"/>
      <c r="O158" s="78" t="str">
        <f>IF(C158="","",VLOOKUP(M158,医療機関データ!$A:$B,2,FALSE))</f>
        <v/>
      </c>
      <c r="P158" s="106" t="str">
        <f>IF(C158="","",IF(AND(K158&lt;&gt;1,K158&lt;&gt;2,K158&lt;&gt;3,K158&lt;&gt;"①",K158&lt;&gt;"②",K158&lt;&gt;"③"),"無効です",IF(AND(OR(K158="①",K158=1),VLOOKUP(M158,医療機関データ!$A:$G,4,FALSE)="－"),"自己採取不可","")))</f>
        <v/>
      </c>
      <c r="Q158" s="106" t="str">
        <f>IF(C158="","",IF(AND(L158&lt;&gt;1,L158&lt;&gt;2,L158&lt;&gt;"①",L158&lt;&gt;"②"),"無効です",IF(AND(OR(L158="②",L158=2),VLOOKUP(M158,医療機関データ!$A:$G,6,FALSE)="－"),"マンモグラフィー不可","")))</f>
        <v/>
      </c>
      <c r="R158" s="106" t="str">
        <f t="shared" si="4"/>
        <v/>
      </c>
      <c r="S158" s="106" t="str">
        <f t="shared" si="5"/>
        <v/>
      </c>
    </row>
    <row r="159" spans="1:19" ht="18" customHeight="1" x14ac:dyDescent="0.15">
      <c r="A159" s="100">
        <v>149</v>
      </c>
      <c r="B159" s="89"/>
      <c r="C159" s="61"/>
      <c r="D159" s="61"/>
      <c r="E159" s="61"/>
      <c r="F159" s="61"/>
      <c r="G159" s="62"/>
      <c r="H159" s="63"/>
      <c r="I159" s="61"/>
      <c r="J159" s="63"/>
      <c r="K159" s="61"/>
      <c r="L159" s="61"/>
      <c r="M159" s="90"/>
      <c r="N159" s="76"/>
      <c r="O159" s="78" t="str">
        <f>IF(C159="","",VLOOKUP(M159,医療機関データ!$A:$B,2,FALSE))</f>
        <v/>
      </c>
      <c r="P159" s="106" t="str">
        <f>IF(C159="","",IF(AND(K159&lt;&gt;1,K159&lt;&gt;2,K159&lt;&gt;3,K159&lt;&gt;"①",K159&lt;&gt;"②",K159&lt;&gt;"③"),"無効です",IF(AND(OR(K159="①",K159=1),VLOOKUP(M159,医療機関データ!$A:$G,4,FALSE)="－"),"自己採取不可","")))</f>
        <v/>
      </c>
      <c r="Q159" s="106" t="str">
        <f>IF(C159="","",IF(AND(L159&lt;&gt;1,L159&lt;&gt;2,L159&lt;&gt;"①",L159&lt;&gt;"②"),"無効です",IF(AND(OR(L159="②",L159=2),VLOOKUP(M159,医療機関データ!$A:$G,6,FALSE)="－"),"マンモグラフィー不可","")))</f>
        <v/>
      </c>
      <c r="R159" s="106" t="str">
        <f t="shared" si="4"/>
        <v/>
      </c>
      <c r="S159" s="106" t="str">
        <f t="shared" si="5"/>
        <v/>
      </c>
    </row>
    <row r="160" spans="1:19" ht="18" customHeight="1" x14ac:dyDescent="0.15">
      <c r="A160" s="100">
        <v>150</v>
      </c>
      <c r="B160" s="89"/>
      <c r="C160" s="61"/>
      <c r="D160" s="61"/>
      <c r="E160" s="61"/>
      <c r="F160" s="61"/>
      <c r="G160" s="62"/>
      <c r="H160" s="63"/>
      <c r="I160" s="61"/>
      <c r="J160" s="63"/>
      <c r="K160" s="61"/>
      <c r="L160" s="61"/>
      <c r="M160" s="90"/>
      <c r="N160" s="76"/>
      <c r="O160" s="78" t="str">
        <f>IF(C160="","",VLOOKUP(M160,医療機関データ!$A:$B,2,FALSE))</f>
        <v/>
      </c>
      <c r="P160" s="106" t="str">
        <f>IF(C160="","",IF(AND(K160&lt;&gt;1,K160&lt;&gt;2,K160&lt;&gt;3,K160&lt;&gt;"①",K160&lt;&gt;"②",K160&lt;&gt;"③"),"無効です",IF(AND(OR(K160="①",K160=1),VLOOKUP(M160,医療機関データ!$A:$G,4,FALSE)="－"),"自己採取不可","")))</f>
        <v/>
      </c>
      <c r="Q160" s="106" t="str">
        <f>IF(C160="","",IF(AND(L160&lt;&gt;1,L160&lt;&gt;2,L160&lt;&gt;"①",L160&lt;&gt;"②"),"無効です",IF(AND(OR(L160="②",L160=2),VLOOKUP(M160,医療機関データ!$A:$G,6,FALSE)="－"),"マンモグラフィー不可","")))</f>
        <v/>
      </c>
      <c r="R160" s="106" t="str">
        <f t="shared" si="4"/>
        <v/>
      </c>
      <c r="S160" s="106" t="str">
        <f t="shared" si="5"/>
        <v/>
      </c>
    </row>
    <row r="161" spans="1:19" ht="18" customHeight="1" x14ac:dyDescent="0.15">
      <c r="A161" s="100">
        <v>151</v>
      </c>
      <c r="B161" s="89"/>
      <c r="C161" s="61"/>
      <c r="D161" s="61"/>
      <c r="E161" s="61"/>
      <c r="F161" s="61"/>
      <c r="G161" s="62"/>
      <c r="H161" s="63"/>
      <c r="I161" s="61"/>
      <c r="J161" s="63"/>
      <c r="K161" s="61"/>
      <c r="L161" s="61"/>
      <c r="M161" s="90"/>
      <c r="N161" s="76"/>
      <c r="O161" s="78" t="str">
        <f>IF(C161="","",VLOOKUP(M161,医療機関データ!$A:$B,2,FALSE))</f>
        <v/>
      </c>
      <c r="P161" s="106" t="str">
        <f>IF(C161="","",IF(AND(K161&lt;&gt;1,K161&lt;&gt;2,K161&lt;&gt;3,K161&lt;&gt;"①",K161&lt;&gt;"②",K161&lt;&gt;"③"),"無効です",IF(AND(OR(K161="①",K161=1),VLOOKUP(M161,医療機関データ!$A:$G,4,FALSE)="－"),"自己採取不可","")))</f>
        <v/>
      </c>
      <c r="Q161" s="106" t="str">
        <f>IF(C161="","",IF(AND(L161&lt;&gt;1,L161&lt;&gt;2,L161&lt;&gt;"①",L161&lt;&gt;"②"),"無効です",IF(AND(OR(L161="②",L161=2),VLOOKUP(M161,医療機関データ!$A:$G,6,FALSE)="－"),"マンモグラフィー不可","")))</f>
        <v/>
      </c>
      <c r="R161" s="106" t="str">
        <f t="shared" si="4"/>
        <v/>
      </c>
      <c r="S161" s="106" t="str">
        <f t="shared" si="5"/>
        <v/>
      </c>
    </row>
    <row r="162" spans="1:19" ht="18" customHeight="1" x14ac:dyDescent="0.15">
      <c r="A162" s="100">
        <v>152</v>
      </c>
      <c r="B162" s="89"/>
      <c r="C162" s="61"/>
      <c r="D162" s="61"/>
      <c r="E162" s="61"/>
      <c r="F162" s="61"/>
      <c r="G162" s="62"/>
      <c r="H162" s="63"/>
      <c r="I162" s="61"/>
      <c r="J162" s="63"/>
      <c r="K162" s="61"/>
      <c r="L162" s="61"/>
      <c r="M162" s="90"/>
      <c r="N162" s="76"/>
      <c r="O162" s="78" t="str">
        <f>IF(C162="","",VLOOKUP(M162,医療機関データ!$A:$B,2,FALSE))</f>
        <v/>
      </c>
      <c r="P162" s="106" t="str">
        <f>IF(C162="","",IF(AND(K162&lt;&gt;1,K162&lt;&gt;2,K162&lt;&gt;3,K162&lt;&gt;"①",K162&lt;&gt;"②",K162&lt;&gt;"③"),"無効です",IF(AND(OR(K162="①",K162=1),VLOOKUP(M162,医療機関データ!$A:$G,4,FALSE)="－"),"自己採取不可","")))</f>
        <v/>
      </c>
      <c r="Q162" s="106" t="str">
        <f>IF(C162="","",IF(AND(L162&lt;&gt;1,L162&lt;&gt;2,L162&lt;&gt;"①",L162&lt;&gt;"②"),"無効です",IF(AND(OR(L162="②",L162=2),VLOOKUP(M162,医療機関データ!$A:$G,6,FALSE)="－"),"マンモグラフィー不可","")))</f>
        <v/>
      </c>
      <c r="R162" s="106" t="str">
        <f t="shared" si="4"/>
        <v/>
      </c>
      <c r="S162" s="106" t="str">
        <f t="shared" si="5"/>
        <v/>
      </c>
    </row>
    <row r="163" spans="1:19" ht="18" customHeight="1" x14ac:dyDescent="0.15">
      <c r="A163" s="100">
        <v>153</v>
      </c>
      <c r="B163" s="89"/>
      <c r="C163" s="61"/>
      <c r="D163" s="61"/>
      <c r="E163" s="61"/>
      <c r="F163" s="61"/>
      <c r="G163" s="62"/>
      <c r="H163" s="63"/>
      <c r="I163" s="61"/>
      <c r="J163" s="63"/>
      <c r="K163" s="61"/>
      <c r="L163" s="61"/>
      <c r="M163" s="90"/>
      <c r="N163" s="76"/>
      <c r="O163" s="78" t="str">
        <f>IF(C163="","",VLOOKUP(M163,医療機関データ!$A:$B,2,FALSE))</f>
        <v/>
      </c>
      <c r="P163" s="106" t="str">
        <f>IF(C163="","",IF(AND(K163&lt;&gt;1,K163&lt;&gt;2,K163&lt;&gt;3,K163&lt;&gt;"①",K163&lt;&gt;"②",K163&lt;&gt;"③"),"無効です",IF(AND(OR(K163="①",K163=1),VLOOKUP(M163,医療機関データ!$A:$G,4,FALSE)="－"),"自己採取不可","")))</f>
        <v/>
      </c>
      <c r="Q163" s="106" t="str">
        <f>IF(C163="","",IF(AND(L163&lt;&gt;1,L163&lt;&gt;2,L163&lt;&gt;"①",L163&lt;&gt;"②"),"無効です",IF(AND(OR(L163="②",L163=2),VLOOKUP(M163,医療機関データ!$A:$G,6,FALSE)="－"),"マンモグラフィー不可","")))</f>
        <v/>
      </c>
      <c r="R163" s="106" t="str">
        <f t="shared" si="4"/>
        <v/>
      </c>
      <c r="S163" s="106" t="str">
        <f t="shared" si="5"/>
        <v/>
      </c>
    </row>
    <row r="164" spans="1:19" ht="18" customHeight="1" x14ac:dyDescent="0.15">
      <c r="A164" s="100">
        <v>154</v>
      </c>
      <c r="B164" s="89"/>
      <c r="C164" s="61"/>
      <c r="D164" s="61"/>
      <c r="E164" s="61"/>
      <c r="F164" s="61"/>
      <c r="G164" s="62"/>
      <c r="H164" s="63"/>
      <c r="I164" s="61"/>
      <c r="J164" s="63"/>
      <c r="K164" s="61"/>
      <c r="L164" s="61"/>
      <c r="M164" s="90"/>
      <c r="N164" s="76"/>
      <c r="O164" s="78" t="str">
        <f>IF(C164="","",VLOOKUP(M164,医療機関データ!$A:$B,2,FALSE))</f>
        <v/>
      </c>
      <c r="P164" s="106" t="str">
        <f>IF(C164="","",IF(AND(K164&lt;&gt;1,K164&lt;&gt;2,K164&lt;&gt;3,K164&lt;&gt;"①",K164&lt;&gt;"②",K164&lt;&gt;"③"),"無効です",IF(AND(OR(K164="①",K164=1),VLOOKUP(M164,医療機関データ!$A:$G,4,FALSE)="－"),"自己採取不可","")))</f>
        <v/>
      </c>
      <c r="Q164" s="106" t="str">
        <f>IF(C164="","",IF(AND(L164&lt;&gt;1,L164&lt;&gt;2,L164&lt;&gt;"①",L164&lt;&gt;"②"),"無効です",IF(AND(OR(L164="②",L164=2),VLOOKUP(M164,医療機関データ!$A:$G,6,FALSE)="－"),"マンモグラフィー不可","")))</f>
        <v/>
      </c>
      <c r="R164" s="106" t="str">
        <f t="shared" si="4"/>
        <v/>
      </c>
      <c r="S164" s="106" t="str">
        <f t="shared" si="5"/>
        <v/>
      </c>
    </row>
    <row r="165" spans="1:19" ht="18" customHeight="1" x14ac:dyDescent="0.15">
      <c r="A165" s="100">
        <v>155</v>
      </c>
      <c r="B165" s="89"/>
      <c r="C165" s="61"/>
      <c r="D165" s="61"/>
      <c r="E165" s="61"/>
      <c r="F165" s="61"/>
      <c r="G165" s="62"/>
      <c r="H165" s="63"/>
      <c r="I165" s="61"/>
      <c r="J165" s="63"/>
      <c r="K165" s="61"/>
      <c r="L165" s="61"/>
      <c r="M165" s="90"/>
      <c r="N165" s="76"/>
      <c r="O165" s="78" t="str">
        <f>IF(C165="","",VLOOKUP(M165,医療機関データ!$A:$B,2,FALSE))</f>
        <v/>
      </c>
      <c r="P165" s="106" t="str">
        <f>IF(C165="","",IF(AND(K165&lt;&gt;1,K165&lt;&gt;2,K165&lt;&gt;3,K165&lt;&gt;"①",K165&lt;&gt;"②",K165&lt;&gt;"③"),"無効です",IF(AND(OR(K165="①",K165=1),VLOOKUP(M165,医療機関データ!$A:$G,4,FALSE)="－"),"自己採取不可","")))</f>
        <v/>
      </c>
      <c r="Q165" s="106" t="str">
        <f>IF(C165="","",IF(AND(L165&lt;&gt;1,L165&lt;&gt;2,L165&lt;&gt;"①",L165&lt;&gt;"②"),"無効です",IF(AND(OR(L165="②",L165=2),VLOOKUP(M165,医療機関データ!$A:$G,6,FALSE)="－"),"マンモグラフィー不可","")))</f>
        <v/>
      </c>
      <c r="R165" s="106" t="str">
        <f t="shared" si="4"/>
        <v/>
      </c>
      <c r="S165" s="106" t="str">
        <f t="shared" si="5"/>
        <v/>
      </c>
    </row>
    <row r="166" spans="1:19" ht="18" customHeight="1" x14ac:dyDescent="0.15">
      <c r="A166" s="100">
        <v>156</v>
      </c>
      <c r="B166" s="89"/>
      <c r="C166" s="61"/>
      <c r="D166" s="61"/>
      <c r="E166" s="61"/>
      <c r="F166" s="61"/>
      <c r="G166" s="62"/>
      <c r="H166" s="63"/>
      <c r="I166" s="61"/>
      <c r="J166" s="63"/>
      <c r="K166" s="61"/>
      <c r="L166" s="61"/>
      <c r="M166" s="90"/>
      <c r="N166" s="76"/>
      <c r="O166" s="78" t="str">
        <f>IF(C166="","",VLOOKUP(M166,医療機関データ!$A:$B,2,FALSE))</f>
        <v/>
      </c>
      <c r="P166" s="106" t="str">
        <f>IF(C166="","",IF(AND(K166&lt;&gt;1,K166&lt;&gt;2,K166&lt;&gt;3,K166&lt;&gt;"①",K166&lt;&gt;"②",K166&lt;&gt;"③"),"無効です",IF(AND(OR(K166="①",K166=1),VLOOKUP(M166,医療機関データ!$A:$G,4,FALSE)="－"),"自己採取不可","")))</f>
        <v/>
      </c>
      <c r="Q166" s="106" t="str">
        <f>IF(C166="","",IF(AND(L166&lt;&gt;1,L166&lt;&gt;2,L166&lt;&gt;"①",L166&lt;&gt;"②"),"無効です",IF(AND(OR(L166="②",L166=2),VLOOKUP(M166,医療機関データ!$A:$G,6,FALSE)="－"),"マンモグラフィー不可","")))</f>
        <v/>
      </c>
      <c r="R166" s="106" t="str">
        <f t="shared" si="4"/>
        <v/>
      </c>
      <c r="S166" s="106" t="str">
        <f t="shared" si="5"/>
        <v/>
      </c>
    </row>
    <row r="167" spans="1:19" ht="18" customHeight="1" x14ac:dyDescent="0.15">
      <c r="A167" s="100">
        <v>157</v>
      </c>
      <c r="B167" s="89"/>
      <c r="C167" s="61"/>
      <c r="D167" s="61"/>
      <c r="E167" s="61"/>
      <c r="F167" s="61"/>
      <c r="G167" s="62"/>
      <c r="H167" s="63"/>
      <c r="I167" s="61"/>
      <c r="J167" s="63"/>
      <c r="K167" s="61"/>
      <c r="L167" s="61"/>
      <c r="M167" s="90"/>
      <c r="N167" s="76"/>
      <c r="O167" s="78" t="str">
        <f>IF(C167="","",VLOOKUP(M167,医療機関データ!$A:$B,2,FALSE))</f>
        <v/>
      </c>
      <c r="P167" s="106" t="str">
        <f>IF(C167="","",IF(AND(K167&lt;&gt;1,K167&lt;&gt;2,K167&lt;&gt;3,K167&lt;&gt;"①",K167&lt;&gt;"②",K167&lt;&gt;"③"),"無効です",IF(AND(OR(K167="①",K167=1),VLOOKUP(M167,医療機関データ!$A:$G,4,FALSE)="－"),"自己採取不可","")))</f>
        <v/>
      </c>
      <c r="Q167" s="106" t="str">
        <f>IF(C167="","",IF(AND(L167&lt;&gt;1,L167&lt;&gt;2,L167&lt;&gt;"①",L167&lt;&gt;"②"),"無効です",IF(AND(OR(L167="②",L167=2),VLOOKUP(M167,医療機関データ!$A:$G,6,FALSE)="－"),"マンモグラフィー不可","")))</f>
        <v/>
      </c>
      <c r="R167" s="106" t="str">
        <f t="shared" si="4"/>
        <v/>
      </c>
      <c r="S167" s="106" t="str">
        <f t="shared" si="5"/>
        <v/>
      </c>
    </row>
    <row r="168" spans="1:19" ht="18" customHeight="1" x14ac:dyDescent="0.15">
      <c r="A168" s="100">
        <v>158</v>
      </c>
      <c r="B168" s="89"/>
      <c r="C168" s="61"/>
      <c r="D168" s="61"/>
      <c r="E168" s="61"/>
      <c r="F168" s="61"/>
      <c r="G168" s="62"/>
      <c r="H168" s="63"/>
      <c r="I168" s="61"/>
      <c r="J168" s="63"/>
      <c r="K168" s="61"/>
      <c r="L168" s="61"/>
      <c r="M168" s="90"/>
      <c r="N168" s="76"/>
      <c r="O168" s="78" t="str">
        <f>IF(C168="","",VLOOKUP(M168,医療機関データ!$A:$B,2,FALSE))</f>
        <v/>
      </c>
      <c r="P168" s="106" t="str">
        <f>IF(C168="","",IF(AND(K168&lt;&gt;1,K168&lt;&gt;2,K168&lt;&gt;3,K168&lt;&gt;"①",K168&lt;&gt;"②",K168&lt;&gt;"③"),"無効です",IF(AND(OR(K168="①",K168=1),VLOOKUP(M168,医療機関データ!$A:$G,4,FALSE)="－"),"自己採取不可","")))</f>
        <v/>
      </c>
      <c r="Q168" s="106" t="str">
        <f>IF(C168="","",IF(AND(L168&lt;&gt;1,L168&lt;&gt;2,L168&lt;&gt;"①",L168&lt;&gt;"②"),"無効です",IF(AND(OR(L168="②",L168=2),VLOOKUP(M168,医療機関データ!$A:$G,6,FALSE)="－"),"マンモグラフィー不可","")))</f>
        <v/>
      </c>
      <c r="R168" s="106" t="str">
        <f t="shared" si="4"/>
        <v/>
      </c>
      <c r="S168" s="106" t="str">
        <f t="shared" si="5"/>
        <v/>
      </c>
    </row>
    <row r="169" spans="1:19" ht="18" customHeight="1" x14ac:dyDescent="0.15">
      <c r="A169" s="100">
        <v>159</v>
      </c>
      <c r="B169" s="89"/>
      <c r="C169" s="61"/>
      <c r="D169" s="61"/>
      <c r="E169" s="61"/>
      <c r="F169" s="61"/>
      <c r="G169" s="62"/>
      <c r="H169" s="63"/>
      <c r="I169" s="61"/>
      <c r="J169" s="63"/>
      <c r="K169" s="61"/>
      <c r="L169" s="61"/>
      <c r="M169" s="90"/>
      <c r="N169" s="76"/>
      <c r="O169" s="78" t="str">
        <f>IF(C169="","",VLOOKUP(M169,医療機関データ!$A:$B,2,FALSE))</f>
        <v/>
      </c>
      <c r="P169" s="106" t="str">
        <f>IF(C169="","",IF(AND(K169&lt;&gt;1,K169&lt;&gt;2,K169&lt;&gt;3,K169&lt;&gt;"①",K169&lt;&gt;"②",K169&lt;&gt;"③"),"無効です",IF(AND(OR(K169="①",K169=1),VLOOKUP(M169,医療機関データ!$A:$G,4,FALSE)="－"),"自己採取不可","")))</f>
        <v/>
      </c>
      <c r="Q169" s="106" t="str">
        <f>IF(C169="","",IF(AND(L169&lt;&gt;1,L169&lt;&gt;2,L169&lt;&gt;"①",L169&lt;&gt;"②"),"無効です",IF(AND(OR(L169="②",L169=2),VLOOKUP(M169,医療機関データ!$A:$G,6,FALSE)="－"),"マンモグラフィー不可","")))</f>
        <v/>
      </c>
      <c r="R169" s="106" t="str">
        <f t="shared" si="4"/>
        <v/>
      </c>
      <c r="S169" s="106" t="str">
        <f t="shared" si="5"/>
        <v/>
      </c>
    </row>
    <row r="170" spans="1:19" ht="18" customHeight="1" x14ac:dyDescent="0.15">
      <c r="A170" s="100">
        <v>160</v>
      </c>
      <c r="B170" s="89"/>
      <c r="C170" s="61"/>
      <c r="D170" s="61"/>
      <c r="E170" s="61"/>
      <c r="F170" s="61"/>
      <c r="G170" s="62"/>
      <c r="H170" s="63"/>
      <c r="I170" s="61"/>
      <c r="J170" s="63"/>
      <c r="K170" s="61"/>
      <c r="L170" s="61"/>
      <c r="M170" s="90"/>
      <c r="N170" s="76"/>
      <c r="O170" s="78" t="str">
        <f>IF(C170="","",VLOOKUP(M170,医療機関データ!$A:$B,2,FALSE))</f>
        <v/>
      </c>
      <c r="P170" s="106" t="str">
        <f>IF(C170="","",IF(AND(K170&lt;&gt;1,K170&lt;&gt;2,K170&lt;&gt;3,K170&lt;&gt;"①",K170&lt;&gt;"②",K170&lt;&gt;"③"),"無効です",IF(AND(OR(K170="①",K170=1),VLOOKUP(M170,医療機関データ!$A:$G,4,FALSE)="－"),"自己採取不可","")))</f>
        <v/>
      </c>
      <c r="Q170" s="106" t="str">
        <f>IF(C170="","",IF(AND(L170&lt;&gt;1,L170&lt;&gt;2,L170&lt;&gt;"①",L170&lt;&gt;"②"),"無効です",IF(AND(OR(L170="②",L170=2),VLOOKUP(M170,医療機関データ!$A:$G,6,FALSE)="－"),"マンモグラフィー不可","")))</f>
        <v/>
      </c>
      <c r="R170" s="106" t="str">
        <f t="shared" si="4"/>
        <v/>
      </c>
      <c r="S170" s="106" t="str">
        <f t="shared" si="5"/>
        <v/>
      </c>
    </row>
    <row r="171" spans="1:19" ht="18" customHeight="1" x14ac:dyDescent="0.15">
      <c r="A171" s="100">
        <v>161</v>
      </c>
      <c r="B171" s="89"/>
      <c r="C171" s="61"/>
      <c r="D171" s="61"/>
      <c r="E171" s="61"/>
      <c r="F171" s="61"/>
      <c r="G171" s="62"/>
      <c r="H171" s="63"/>
      <c r="I171" s="61"/>
      <c r="J171" s="63"/>
      <c r="K171" s="61"/>
      <c r="L171" s="61"/>
      <c r="M171" s="90"/>
      <c r="N171" s="76"/>
      <c r="O171" s="78" t="str">
        <f>IF(C171="","",VLOOKUP(M171,医療機関データ!$A:$B,2,FALSE))</f>
        <v/>
      </c>
      <c r="P171" s="106" t="str">
        <f>IF(C171="","",IF(AND(K171&lt;&gt;1,K171&lt;&gt;2,K171&lt;&gt;3,K171&lt;&gt;"①",K171&lt;&gt;"②",K171&lt;&gt;"③"),"無効です",IF(AND(OR(K171="①",K171=1),VLOOKUP(M171,医療機関データ!$A:$G,4,FALSE)="－"),"自己採取不可","")))</f>
        <v/>
      </c>
      <c r="Q171" s="106" t="str">
        <f>IF(C171="","",IF(AND(L171&lt;&gt;1,L171&lt;&gt;2,L171&lt;&gt;"①",L171&lt;&gt;"②"),"無効です",IF(AND(OR(L171="②",L171=2),VLOOKUP(M171,医療機関データ!$A:$G,6,FALSE)="－"),"マンモグラフィー不可","")))</f>
        <v/>
      </c>
      <c r="R171" s="106" t="str">
        <f t="shared" si="4"/>
        <v/>
      </c>
      <c r="S171" s="106" t="str">
        <f t="shared" si="5"/>
        <v/>
      </c>
    </row>
    <row r="172" spans="1:19" ht="18" customHeight="1" x14ac:dyDescent="0.15">
      <c r="A172" s="100">
        <v>162</v>
      </c>
      <c r="B172" s="89"/>
      <c r="C172" s="61"/>
      <c r="D172" s="61"/>
      <c r="E172" s="61"/>
      <c r="F172" s="61"/>
      <c r="G172" s="62"/>
      <c r="H172" s="63"/>
      <c r="I172" s="61"/>
      <c r="J172" s="63"/>
      <c r="K172" s="61"/>
      <c r="L172" s="61"/>
      <c r="M172" s="90"/>
      <c r="N172" s="76"/>
      <c r="O172" s="78" t="str">
        <f>IF(C172="","",VLOOKUP(M172,医療機関データ!$A:$B,2,FALSE))</f>
        <v/>
      </c>
      <c r="P172" s="106" t="str">
        <f>IF(C172="","",IF(AND(K172&lt;&gt;1,K172&lt;&gt;2,K172&lt;&gt;3,K172&lt;&gt;"①",K172&lt;&gt;"②",K172&lt;&gt;"③"),"無効です",IF(AND(OR(K172="①",K172=1),VLOOKUP(M172,医療機関データ!$A:$G,4,FALSE)="－"),"自己採取不可","")))</f>
        <v/>
      </c>
      <c r="Q172" s="106" t="str">
        <f>IF(C172="","",IF(AND(L172&lt;&gt;1,L172&lt;&gt;2,L172&lt;&gt;"①",L172&lt;&gt;"②"),"無効です",IF(AND(OR(L172="②",L172=2),VLOOKUP(M172,医療機関データ!$A:$G,6,FALSE)="－"),"マンモグラフィー不可","")))</f>
        <v/>
      </c>
      <c r="R172" s="106" t="str">
        <f t="shared" si="4"/>
        <v/>
      </c>
      <c r="S172" s="106" t="str">
        <f t="shared" si="5"/>
        <v/>
      </c>
    </row>
    <row r="173" spans="1:19" ht="18" customHeight="1" x14ac:dyDescent="0.15">
      <c r="A173" s="100">
        <v>163</v>
      </c>
      <c r="B173" s="89"/>
      <c r="C173" s="61"/>
      <c r="D173" s="61"/>
      <c r="E173" s="61"/>
      <c r="F173" s="61"/>
      <c r="G173" s="62"/>
      <c r="H173" s="63"/>
      <c r="I173" s="61"/>
      <c r="J173" s="63"/>
      <c r="K173" s="61"/>
      <c r="L173" s="61"/>
      <c r="M173" s="90"/>
      <c r="N173" s="76"/>
      <c r="O173" s="78" t="str">
        <f>IF(C173="","",VLOOKUP(M173,医療機関データ!$A:$B,2,FALSE))</f>
        <v/>
      </c>
      <c r="P173" s="106" t="str">
        <f>IF(C173="","",IF(AND(K173&lt;&gt;1,K173&lt;&gt;2,K173&lt;&gt;3,K173&lt;&gt;"①",K173&lt;&gt;"②",K173&lt;&gt;"③"),"無効です",IF(AND(OR(K173="①",K173=1),VLOOKUP(M173,医療機関データ!$A:$G,4,FALSE)="－"),"自己採取不可","")))</f>
        <v/>
      </c>
      <c r="Q173" s="106" t="str">
        <f>IF(C173="","",IF(AND(L173&lt;&gt;1,L173&lt;&gt;2,L173&lt;&gt;"①",L173&lt;&gt;"②"),"無効です",IF(AND(OR(L173="②",L173=2),VLOOKUP(M173,医療機関データ!$A:$G,6,FALSE)="－"),"マンモグラフィー不可","")))</f>
        <v/>
      </c>
      <c r="R173" s="106" t="str">
        <f t="shared" si="4"/>
        <v/>
      </c>
      <c r="S173" s="106" t="str">
        <f t="shared" si="5"/>
        <v/>
      </c>
    </row>
    <row r="174" spans="1:19" ht="18" customHeight="1" x14ac:dyDescent="0.15">
      <c r="A174" s="100">
        <v>164</v>
      </c>
      <c r="B174" s="89"/>
      <c r="C174" s="61"/>
      <c r="D174" s="61"/>
      <c r="E174" s="61"/>
      <c r="F174" s="61"/>
      <c r="G174" s="62"/>
      <c r="H174" s="63"/>
      <c r="I174" s="61"/>
      <c r="J174" s="63"/>
      <c r="K174" s="61"/>
      <c r="L174" s="61"/>
      <c r="M174" s="90"/>
      <c r="N174" s="76"/>
      <c r="O174" s="78" t="str">
        <f>IF(C174="","",VLOOKUP(M174,医療機関データ!$A:$B,2,FALSE))</f>
        <v/>
      </c>
      <c r="P174" s="106" t="str">
        <f>IF(C174="","",IF(AND(K174&lt;&gt;1,K174&lt;&gt;2,K174&lt;&gt;3,K174&lt;&gt;"①",K174&lt;&gt;"②",K174&lt;&gt;"③"),"無効です",IF(AND(OR(K174="①",K174=1),VLOOKUP(M174,医療機関データ!$A:$G,4,FALSE)="－"),"自己採取不可","")))</f>
        <v/>
      </c>
      <c r="Q174" s="106" t="str">
        <f>IF(C174="","",IF(AND(L174&lt;&gt;1,L174&lt;&gt;2,L174&lt;&gt;"①",L174&lt;&gt;"②"),"無効です",IF(AND(OR(L174="②",L174=2),VLOOKUP(M174,医療機関データ!$A:$G,6,FALSE)="－"),"マンモグラフィー不可","")))</f>
        <v/>
      </c>
      <c r="R174" s="106" t="str">
        <f t="shared" si="4"/>
        <v/>
      </c>
      <c r="S174" s="106" t="str">
        <f t="shared" si="5"/>
        <v/>
      </c>
    </row>
    <row r="175" spans="1:19" ht="18" customHeight="1" x14ac:dyDescent="0.15">
      <c r="A175" s="100">
        <v>165</v>
      </c>
      <c r="B175" s="89"/>
      <c r="C175" s="61"/>
      <c r="D175" s="61"/>
      <c r="E175" s="61"/>
      <c r="F175" s="61"/>
      <c r="G175" s="62"/>
      <c r="H175" s="63"/>
      <c r="I175" s="61"/>
      <c r="J175" s="63"/>
      <c r="K175" s="61"/>
      <c r="L175" s="61"/>
      <c r="M175" s="90"/>
      <c r="N175" s="76"/>
      <c r="O175" s="78" t="str">
        <f>IF(C175="","",VLOOKUP(M175,医療機関データ!$A:$B,2,FALSE))</f>
        <v/>
      </c>
      <c r="P175" s="106" t="str">
        <f>IF(C175="","",IF(AND(K175&lt;&gt;1,K175&lt;&gt;2,K175&lt;&gt;3,K175&lt;&gt;"①",K175&lt;&gt;"②",K175&lt;&gt;"③"),"無効です",IF(AND(OR(K175="①",K175=1),VLOOKUP(M175,医療機関データ!$A:$G,4,FALSE)="－"),"自己採取不可","")))</f>
        <v/>
      </c>
      <c r="Q175" s="106" t="str">
        <f>IF(C175="","",IF(AND(L175&lt;&gt;1,L175&lt;&gt;2,L175&lt;&gt;"①",L175&lt;&gt;"②"),"無効です",IF(AND(OR(L175="②",L175=2),VLOOKUP(M175,医療機関データ!$A:$G,6,FALSE)="－"),"マンモグラフィー不可","")))</f>
        <v/>
      </c>
      <c r="R175" s="106" t="str">
        <f t="shared" si="4"/>
        <v/>
      </c>
      <c r="S175" s="106" t="str">
        <f t="shared" si="5"/>
        <v/>
      </c>
    </row>
    <row r="176" spans="1:19" ht="18" customHeight="1" x14ac:dyDescent="0.15">
      <c r="A176" s="100">
        <v>166</v>
      </c>
      <c r="B176" s="89"/>
      <c r="C176" s="61"/>
      <c r="D176" s="61"/>
      <c r="E176" s="61"/>
      <c r="F176" s="61"/>
      <c r="G176" s="62"/>
      <c r="H176" s="63"/>
      <c r="I176" s="61"/>
      <c r="J176" s="63"/>
      <c r="K176" s="61"/>
      <c r="L176" s="61"/>
      <c r="M176" s="90"/>
      <c r="N176" s="76"/>
      <c r="O176" s="78" t="str">
        <f>IF(C176="","",VLOOKUP(M176,医療機関データ!$A:$B,2,FALSE))</f>
        <v/>
      </c>
      <c r="P176" s="106" t="str">
        <f>IF(C176="","",IF(AND(K176&lt;&gt;1,K176&lt;&gt;2,K176&lt;&gt;3,K176&lt;&gt;"①",K176&lt;&gt;"②",K176&lt;&gt;"③"),"無効です",IF(AND(OR(K176="①",K176=1),VLOOKUP(M176,医療機関データ!$A:$G,4,FALSE)="－"),"自己採取不可","")))</f>
        <v/>
      </c>
      <c r="Q176" s="106" t="str">
        <f>IF(C176="","",IF(AND(L176&lt;&gt;1,L176&lt;&gt;2,L176&lt;&gt;"①",L176&lt;&gt;"②"),"無効です",IF(AND(OR(L176="②",L176=2),VLOOKUP(M176,医療機関データ!$A:$G,6,FALSE)="－"),"マンモグラフィー不可","")))</f>
        <v/>
      </c>
      <c r="R176" s="106" t="str">
        <f t="shared" si="4"/>
        <v/>
      </c>
      <c r="S176" s="106" t="str">
        <f t="shared" si="5"/>
        <v/>
      </c>
    </row>
    <row r="177" spans="1:19" ht="18" customHeight="1" x14ac:dyDescent="0.15">
      <c r="A177" s="100">
        <v>167</v>
      </c>
      <c r="B177" s="89"/>
      <c r="C177" s="61"/>
      <c r="D177" s="61"/>
      <c r="E177" s="61"/>
      <c r="F177" s="61"/>
      <c r="G177" s="62"/>
      <c r="H177" s="63"/>
      <c r="I177" s="61"/>
      <c r="J177" s="63"/>
      <c r="K177" s="61"/>
      <c r="L177" s="61"/>
      <c r="M177" s="90"/>
      <c r="N177" s="76"/>
      <c r="O177" s="78" t="str">
        <f>IF(C177="","",VLOOKUP(M177,医療機関データ!$A:$B,2,FALSE))</f>
        <v/>
      </c>
      <c r="P177" s="106" t="str">
        <f>IF(C177="","",IF(AND(K177&lt;&gt;1,K177&lt;&gt;2,K177&lt;&gt;3,K177&lt;&gt;"①",K177&lt;&gt;"②",K177&lt;&gt;"③"),"無効です",IF(AND(OR(K177="①",K177=1),VLOOKUP(M177,医療機関データ!$A:$G,4,FALSE)="－"),"自己採取不可","")))</f>
        <v/>
      </c>
      <c r="Q177" s="106" t="str">
        <f>IF(C177="","",IF(AND(L177&lt;&gt;1,L177&lt;&gt;2,L177&lt;&gt;"①",L177&lt;&gt;"②"),"無効です",IF(AND(OR(L177="②",L177=2),VLOOKUP(M177,医療機関データ!$A:$G,6,FALSE)="－"),"マンモグラフィー不可","")))</f>
        <v/>
      </c>
      <c r="R177" s="106" t="str">
        <f t="shared" si="4"/>
        <v/>
      </c>
      <c r="S177" s="106" t="str">
        <f t="shared" si="5"/>
        <v/>
      </c>
    </row>
    <row r="178" spans="1:19" ht="18" customHeight="1" x14ac:dyDescent="0.15">
      <c r="A178" s="100">
        <v>168</v>
      </c>
      <c r="B178" s="89"/>
      <c r="C178" s="61"/>
      <c r="D178" s="61"/>
      <c r="E178" s="61"/>
      <c r="F178" s="61"/>
      <c r="G178" s="62"/>
      <c r="H178" s="63"/>
      <c r="I178" s="61"/>
      <c r="J178" s="63"/>
      <c r="K178" s="61"/>
      <c r="L178" s="61"/>
      <c r="M178" s="90"/>
      <c r="N178" s="76"/>
      <c r="O178" s="78" t="str">
        <f>IF(C178="","",VLOOKUP(M178,医療機関データ!$A:$B,2,FALSE))</f>
        <v/>
      </c>
      <c r="P178" s="106" t="str">
        <f>IF(C178="","",IF(AND(K178&lt;&gt;1,K178&lt;&gt;2,K178&lt;&gt;3,K178&lt;&gt;"①",K178&lt;&gt;"②",K178&lt;&gt;"③"),"無効です",IF(AND(OR(K178="①",K178=1),VLOOKUP(M178,医療機関データ!$A:$G,4,FALSE)="－"),"自己採取不可","")))</f>
        <v/>
      </c>
      <c r="Q178" s="106" t="str">
        <f>IF(C178="","",IF(AND(L178&lt;&gt;1,L178&lt;&gt;2,L178&lt;&gt;"①",L178&lt;&gt;"②"),"無効です",IF(AND(OR(L178="②",L178=2),VLOOKUP(M178,医療機関データ!$A:$G,6,FALSE)="－"),"マンモグラフィー不可","")))</f>
        <v/>
      </c>
      <c r="R178" s="106" t="str">
        <f t="shared" si="4"/>
        <v/>
      </c>
      <c r="S178" s="106" t="str">
        <f t="shared" si="5"/>
        <v/>
      </c>
    </row>
    <row r="179" spans="1:19" ht="18" customHeight="1" x14ac:dyDescent="0.15">
      <c r="A179" s="100">
        <v>169</v>
      </c>
      <c r="B179" s="89"/>
      <c r="C179" s="61"/>
      <c r="D179" s="61"/>
      <c r="E179" s="61"/>
      <c r="F179" s="61"/>
      <c r="G179" s="62"/>
      <c r="H179" s="63"/>
      <c r="I179" s="61"/>
      <c r="J179" s="63"/>
      <c r="K179" s="61"/>
      <c r="L179" s="61"/>
      <c r="M179" s="90"/>
      <c r="N179" s="76"/>
      <c r="O179" s="78" t="str">
        <f>IF(C179="","",VLOOKUP(M179,医療機関データ!$A:$B,2,FALSE))</f>
        <v/>
      </c>
      <c r="P179" s="106" t="str">
        <f>IF(C179="","",IF(AND(K179&lt;&gt;1,K179&lt;&gt;2,K179&lt;&gt;3,K179&lt;&gt;"①",K179&lt;&gt;"②",K179&lt;&gt;"③"),"無効です",IF(AND(OR(K179="①",K179=1),VLOOKUP(M179,医療機関データ!$A:$G,4,FALSE)="－"),"自己採取不可","")))</f>
        <v/>
      </c>
      <c r="Q179" s="106" t="str">
        <f>IF(C179="","",IF(AND(L179&lt;&gt;1,L179&lt;&gt;2,L179&lt;&gt;"①",L179&lt;&gt;"②"),"無効です",IF(AND(OR(L179="②",L179=2),VLOOKUP(M179,医療機関データ!$A:$G,6,FALSE)="－"),"マンモグラフィー不可","")))</f>
        <v/>
      </c>
      <c r="R179" s="106" t="str">
        <f t="shared" si="4"/>
        <v/>
      </c>
      <c r="S179" s="106" t="str">
        <f t="shared" si="5"/>
        <v/>
      </c>
    </row>
    <row r="180" spans="1:19" ht="18" customHeight="1" x14ac:dyDescent="0.15">
      <c r="A180" s="100">
        <v>170</v>
      </c>
      <c r="B180" s="89"/>
      <c r="C180" s="61"/>
      <c r="D180" s="61"/>
      <c r="E180" s="61"/>
      <c r="F180" s="61"/>
      <c r="G180" s="62"/>
      <c r="H180" s="63"/>
      <c r="I180" s="61"/>
      <c r="J180" s="63"/>
      <c r="K180" s="61"/>
      <c r="L180" s="61"/>
      <c r="M180" s="90"/>
      <c r="N180" s="76"/>
      <c r="O180" s="78" t="str">
        <f>IF(C180="","",VLOOKUP(M180,医療機関データ!$A:$B,2,FALSE))</f>
        <v/>
      </c>
      <c r="P180" s="106" t="str">
        <f>IF(C180="","",IF(AND(K180&lt;&gt;1,K180&lt;&gt;2,K180&lt;&gt;3,K180&lt;&gt;"①",K180&lt;&gt;"②",K180&lt;&gt;"③"),"無効です",IF(AND(OR(K180="①",K180=1),VLOOKUP(M180,医療機関データ!$A:$G,4,FALSE)="－"),"自己採取不可","")))</f>
        <v/>
      </c>
      <c r="Q180" s="106" t="str">
        <f>IF(C180="","",IF(AND(L180&lt;&gt;1,L180&lt;&gt;2,L180&lt;&gt;"①",L180&lt;&gt;"②"),"無効です",IF(AND(OR(L180="②",L180=2),VLOOKUP(M180,医療機関データ!$A:$G,6,FALSE)="－"),"マンモグラフィー不可","")))</f>
        <v/>
      </c>
      <c r="R180" s="106" t="str">
        <f t="shared" si="4"/>
        <v/>
      </c>
      <c r="S180" s="106" t="str">
        <f t="shared" si="5"/>
        <v/>
      </c>
    </row>
    <row r="181" spans="1:19" ht="18" customHeight="1" x14ac:dyDescent="0.15">
      <c r="A181" s="100">
        <v>171</v>
      </c>
      <c r="B181" s="89"/>
      <c r="C181" s="61"/>
      <c r="D181" s="61"/>
      <c r="E181" s="61"/>
      <c r="F181" s="61"/>
      <c r="G181" s="62"/>
      <c r="H181" s="63"/>
      <c r="I181" s="61"/>
      <c r="J181" s="63"/>
      <c r="K181" s="61"/>
      <c r="L181" s="61"/>
      <c r="M181" s="90"/>
      <c r="N181" s="76"/>
      <c r="O181" s="78" t="str">
        <f>IF(C181="","",VLOOKUP(M181,医療機関データ!$A:$B,2,FALSE))</f>
        <v/>
      </c>
      <c r="P181" s="106" t="str">
        <f>IF(C181="","",IF(AND(K181&lt;&gt;1,K181&lt;&gt;2,K181&lt;&gt;3,K181&lt;&gt;"①",K181&lt;&gt;"②",K181&lt;&gt;"③"),"無効です",IF(AND(OR(K181="①",K181=1),VLOOKUP(M181,医療機関データ!$A:$G,4,FALSE)="－"),"自己採取不可","")))</f>
        <v/>
      </c>
      <c r="Q181" s="106" t="str">
        <f>IF(C181="","",IF(AND(L181&lt;&gt;1,L181&lt;&gt;2,L181&lt;&gt;"①",L181&lt;&gt;"②"),"無効です",IF(AND(OR(L181="②",L181=2),VLOOKUP(M181,医療機関データ!$A:$G,6,FALSE)="－"),"マンモグラフィー不可","")))</f>
        <v/>
      </c>
      <c r="R181" s="106" t="str">
        <f t="shared" si="4"/>
        <v/>
      </c>
      <c r="S181" s="106" t="str">
        <f t="shared" si="5"/>
        <v/>
      </c>
    </row>
    <row r="182" spans="1:19" ht="18" customHeight="1" x14ac:dyDescent="0.15">
      <c r="A182" s="100">
        <v>172</v>
      </c>
      <c r="B182" s="89"/>
      <c r="C182" s="61"/>
      <c r="D182" s="61"/>
      <c r="E182" s="61"/>
      <c r="F182" s="61"/>
      <c r="G182" s="62"/>
      <c r="H182" s="63"/>
      <c r="I182" s="61"/>
      <c r="J182" s="63"/>
      <c r="K182" s="61"/>
      <c r="L182" s="61"/>
      <c r="M182" s="90"/>
      <c r="N182" s="76"/>
      <c r="O182" s="78" t="str">
        <f>IF(C182="","",VLOOKUP(M182,医療機関データ!$A:$B,2,FALSE))</f>
        <v/>
      </c>
      <c r="P182" s="106" t="str">
        <f>IF(C182="","",IF(AND(K182&lt;&gt;1,K182&lt;&gt;2,K182&lt;&gt;3,K182&lt;&gt;"①",K182&lt;&gt;"②",K182&lt;&gt;"③"),"無効です",IF(AND(OR(K182="①",K182=1),VLOOKUP(M182,医療機関データ!$A:$G,4,FALSE)="－"),"自己採取不可","")))</f>
        <v/>
      </c>
      <c r="Q182" s="106" t="str">
        <f>IF(C182="","",IF(AND(L182&lt;&gt;1,L182&lt;&gt;2,L182&lt;&gt;"①",L182&lt;&gt;"②"),"無効です",IF(AND(OR(L182="②",L182=2),VLOOKUP(M182,医療機関データ!$A:$G,6,FALSE)="－"),"マンモグラフィー不可","")))</f>
        <v/>
      </c>
      <c r="R182" s="106" t="str">
        <f t="shared" si="4"/>
        <v/>
      </c>
      <c r="S182" s="106" t="str">
        <f t="shared" si="5"/>
        <v/>
      </c>
    </row>
    <row r="183" spans="1:19" ht="18" customHeight="1" x14ac:dyDescent="0.15">
      <c r="A183" s="100">
        <v>173</v>
      </c>
      <c r="B183" s="89"/>
      <c r="C183" s="61"/>
      <c r="D183" s="61"/>
      <c r="E183" s="61"/>
      <c r="F183" s="61"/>
      <c r="G183" s="62"/>
      <c r="H183" s="63"/>
      <c r="I183" s="61"/>
      <c r="J183" s="63"/>
      <c r="K183" s="61"/>
      <c r="L183" s="61"/>
      <c r="M183" s="90"/>
      <c r="N183" s="76"/>
      <c r="O183" s="78" t="str">
        <f>IF(C183="","",VLOOKUP(M183,医療機関データ!$A:$B,2,FALSE))</f>
        <v/>
      </c>
      <c r="P183" s="106" t="str">
        <f>IF(C183="","",IF(AND(K183&lt;&gt;1,K183&lt;&gt;2,K183&lt;&gt;3,K183&lt;&gt;"①",K183&lt;&gt;"②",K183&lt;&gt;"③"),"無効です",IF(AND(OR(K183="①",K183=1),VLOOKUP(M183,医療機関データ!$A:$G,4,FALSE)="－"),"自己採取不可","")))</f>
        <v/>
      </c>
      <c r="Q183" s="106" t="str">
        <f>IF(C183="","",IF(AND(L183&lt;&gt;1,L183&lt;&gt;2,L183&lt;&gt;"①",L183&lt;&gt;"②"),"無効です",IF(AND(OR(L183="②",L183=2),VLOOKUP(M183,医療機関データ!$A:$G,6,FALSE)="－"),"マンモグラフィー不可","")))</f>
        <v/>
      </c>
      <c r="R183" s="106" t="str">
        <f t="shared" si="4"/>
        <v/>
      </c>
      <c r="S183" s="106" t="str">
        <f t="shared" si="5"/>
        <v/>
      </c>
    </row>
    <row r="184" spans="1:19" ht="18" customHeight="1" x14ac:dyDescent="0.15">
      <c r="A184" s="100">
        <v>174</v>
      </c>
      <c r="B184" s="89"/>
      <c r="C184" s="61"/>
      <c r="D184" s="61"/>
      <c r="E184" s="61"/>
      <c r="F184" s="61"/>
      <c r="G184" s="62"/>
      <c r="H184" s="63"/>
      <c r="I184" s="61"/>
      <c r="J184" s="63"/>
      <c r="K184" s="61"/>
      <c r="L184" s="61"/>
      <c r="M184" s="90"/>
      <c r="N184" s="76"/>
      <c r="O184" s="78" t="str">
        <f>IF(C184="","",VLOOKUP(M184,医療機関データ!$A:$B,2,FALSE))</f>
        <v/>
      </c>
      <c r="P184" s="106" t="str">
        <f>IF(C184="","",IF(AND(K184&lt;&gt;1,K184&lt;&gt;2,K184&lt;&gt;3,K184&lt;&gt;"①",K184&lt;&gt;"②",K184&lt;&gt;"③"),"無効です",IF(AND(OR(K184="①",K184=1),VLOOKUP(M184,医療機関データ!$A:$G,4,FALSE)="－"),"自己採取不可","")))</f>
        <v/>
      </c>
      <c r="Q184" s="106" t="str">
        <f>IF(C184="","",IF(AND(L184&lt;&gt;1,L184&lt;&gt;2,L184&lt;&gt;"①",L184&lt;&gt;"②"),"無効です",IF(AND(OR(L184="②",L184=2),VLOOKUP(M184,医療機関データ!$A:$G,6,FALSE)="－"),"マンモグラフィー不可","")))</f>
        <v/>
      </c>
      <c r="R184" s="106" t="str">
        <f t="shared" si="4"/>
        <v/>
      </c>
      <c r="S184" s="106" t="str">
        <f t="shared" si="5"/>
        <v/>
      </c>
    </row>
    <row r="185" spans="1:19" ht="18" customHeight="1" x14ac:dyDescent="0.15">
      <c r="A185" s="100">
        <v>175</v>
      </c>
      <c r="B185" s="89"/>
      <c r="C185" s="61"/>
      <c r="D185" s="61"/>
      <c r="E185" s="61"/>
      <c r="F185" s="61"/>
      <c r="G185" s="62"/>
      <c r="H185" s="63"/>
      <c r="I185" s="61"/>
      <c r="J185" s="63"/>
      <c r="K185" s="61"/>
      <c r="L185" s="61"/>
      <c r="M185" s="90"/>
      <c r="N185" s="76"/>
      <c r="O185" s="78" t="str">
        <f>IF(C185="","",VLOOKUP(M185,医療機関データ!$A:$B,2,FALSE))</f>
        <v/>
      </c>
      <c r="P185" s="106" t="str">
        <f>IF(C185="","",IF(AND(K185&lt;&gt;1,K185&lt;&gt;2,K185&lt;&gt;3,K185&lt;&gt;"①",K185&lt;&gt;"②",K185&lt;&gt;"③"),"無効です",IF(AND(OR(K185="①",K185=1),VLOOKUP(M185,医療機関データ!$A:$G,4,FALSE)="－"),"自己採取不可","")))</f>
        <v/>
      </c>
      <c r="Q185" s="106" t="str">
        <f>IF(C185="","",IF(AND(L185&lt;&gt;1,L185&lt;&gt;2,L185&lt;&gt;"①",L185&lt;&gt;"②"),"無効です",IF(AND(OR(L185="②",L185=2),VLOOKUP(M185,医療機関データ!$A:$G,6,FALSE)="－"),"マンモグラフィー不可","")))</f>
        <v/>
      </c>
      <c r="R185" s="106" t="str">
        <f t="shared" si="4"/>
        <v/>
      </c>
      <c r="S185" s="106" t="str">
        <f t="shared" si="5"/>
        <v/>
      </c>
    </row>
    <row r="186" spans="1:19" ht="18" customHeight="1" x14ac:dyDescent="0.15">
      <c r="A186" s="100">
        <v>176</v>
      </c>
      <c r="B186" s="89"/>
      <c r="C186" s="61"/>
      <c r="D186" s="61"/>
      <c r="E186" s="61"/>
      <c r="F186" s="61"/>
      <c r="G186" s="62"/>
      <c r="H186" s="63"/>
      <c r="I186" s="61"/>
      <c r="J186" s="63"/>
      <c r="K186" s="61"/>
      <c r="L186" s="61"/>
      <c r="M186" s="90"/>
      <c r="N186" s="76"/>
      <c r="O186" s="78" t="str">
        <f>IF(C186="","",VLOOKUP(M186,医療機関データ!$A:$B,2,FALSE))</f>
        <v/>
      </c>
      <c r="P186" s="106" t="str">
        <f>IF(C186="","",IF(AND(K186&lt;&gt;1,K186&lt;&gt;2,K186&lt;&gt;3,K186&lt;&gt;"①",K186&lt;&gt;"②",K186&lt;&gt;"③"),"無効です",IF(AND(OR(K186="①",K186=1),VLOOKUP(M186,医療機関データ!$A:$G,4,FALSE)="－"),"自己採取不可","")))</f>
        <v/>
      </c>
      <c r="Q186" s="106" t="str">
        <f>IF(C186="","",IF(AND(L186&lt;&gt;1,L186&lt;&gt;2,L186&lt;&gt;"①",L186&lt;&gt;"②"),"無効です",IF(AND(OR(L186="②",L186=2),VLOOKUP(M186,医療機関データ!$A:$G,6,FALSE)="－"),"マンモグラフィー不可","")))</f>
        <v/>
      </c>
      <c r="R186" s="106" t="str">
        <f t="shared" si="4"/>
        <v/>
      </c>
      <c r="S186" s="106" t="str">
        <f t="shared" si="5"/>
        <v/>
      </c>
    </row>
    <row r="187" spans="1:19" ht="18" customHeight="1" x14ac:dyDescent="0.15">
      <c r="A187" s="100">
        <v>177</v>
      </c>
      <c r="B187" s="89"/>
      <c r="C187" s="61"/>
      <c r="D187" s="61"/>
      <c r="E187" s="61"/>
      <c r="F187" s="61"/>
      <c r="G187" s="62"/>
      <c r="H187" s="63"/>
      <c r="I187" s="61"/>
      <c r="J187" s="63"/>
      <c r="K187" s="61"/>
      <c r="L187" s="61"/>
      <c r="M187" s="90"/>
      <c r="N187" s="76"/>
      <c r="O187" s="78" t="str">
        <f>IF(C187="","",VLOOKUP(M187,医療機関データ!$A:$B,2,FALSE))</f>
        <v/>
      </c>
      <c r="P187" s="106" t="str">
        <f>IF(C187="","",IF(AND(K187&lt;&gt;1,K187&lt;&gt;2,K187&lt;&gt;3,K187&lt;&gt;"①",K187&lt;&gt;"②",K187&lt;&gt;"③"),"無効です",IF(AND(OR(K187="①",K187=1),VLOOKUP(M187,医療機関データ!$A:$G,4,FALSE)="－"),"自己採取不可","")))</f>
        <v/>
      </c>
      <c r="Q187" s="106" t="str">
        <f>IF(C187="","",IF(AND(L187&lt;&gt;1,L187&lt;&gt;2,L187&lt;&gt;"①",L187&lt;&gt;"②"),"無効です",IF(AND(OR(L187="②",L187=2),VLOOKUP(M187,医療機関データ!$A:$G,6,FALSE)="－"),"マンモグラフィー不可","")))</f>
        <v/>
      </c>
      <c r="R187" s="106" t="str">
        <f t="shared" si="4"/>
        <v/>
      </c>
      <c r="S187" s="106" t="str">
        <f t="shared" si="5"/>
        <v/>
      </c>
    </row>
    <row r="188" spans="1:19" ht="18" customHeight="1" x14ac:dyDescent="0.15">
      <c r="A188" s="100">
        <v>178</v>
      </c>
      <c r="B188" s="89"/>
      <c r="C188" s="61"/>
      <c r="D188" s="61"/>
      <c r="E188" s="61"/>
      <c r="F188" s="61"/>
      <c r="G188" s="62"/>
      <c r="H188" s="63"/>
      <c r="I188" s="61"/>
      <c r="J188" s="63"/>
      <c r="K188" s="61"/>
      <c r="L188" s="61"/>
      <c r="M188" s="90"/>
      <c r="N188" s="76"/>
      <c r="O188" s="78" t="str">
        <f>IF(C188="","",VLOOKUP(M188,医療機関データ!$A:$B,2,FALSE))</f>
        <v/>
      </c>
      <c r="P188" s="106" t="str">
        <f>IF(C188="","",IF(AND(K188&lt;&gt;1,K188&lt;&gt;2,K188&lt;&gt;3,K188&lt;&gt;"①",K188&lt;&gt;"②",K188&lt;&gt;"③"),"無効です",IF(AND(OR(K188="①",K188=1),VLOOKUP(M188,医療機関データ!$A:$G,4,FALSE)="－"),"自己採取不可","")))</f>
        <v/>
      </c>
      <c r="Q188" s="106" t="str">
        <f>IF(C188="","",IF(AND(L188&lt;&gt;1,L188&lt;&gt;2,L188&lt;&gt;"①",L188&lt;&gt;"②"),"無効です",IF(AND(OR(L188="②",L188=2),VLOOKUP(M188,医療機関データ!$A:$G,6,FALSE)="－"),"マンモグラフィー不可","")))</f>
        <v/>
      </c>
      <c r="R188" s="106" t="str">
        <f t="shared" si="4"/>
        <v/>
      </c>
      <c r="S188" s="106" t="str">
        <f t="shared" si="5"/>
        <v/>
      </c>
    </row>
    <row r="189" spans="1:19" ht="18" customHeight="1" x14ac:dyDescent="0.15">
      <c r="A189" s="100">
        <v>179</v>
      </c>
      <c r="B189" s="89"/>
      <c r="C189" s="61"/>
      <c r="D189" s="61"/>
      <c r="E189" s="61"/>
      <c r="F189" s="61"/>
      <c r="G189" s="62"/>
      <c r="H189" s="63"/>
      <c r="I189" s="61"/>
      <c r="J189" s="63"/>
      <c r="K189" s="61"/>
      <c r="L189" s="61"/>
      <c r="M189" s="90"/>
      <c r="N189" s="76"/>
      <c r="O189" s="78" t="str">
        <f>IF(C189="","",VLOOKUP(M189,医療機関データ!$A:$B,2,FALSE))</f>
        <v/>
      </c>
      <c r="P189" s="106" t="str">
        <f>IF(C189="","",IF(AND(K189&lt;&gt;1,K189&lt;&gt;2,K189&lt;&gt;3,K189&lt;&gt;"①",K189&lt;&gt;"②",K189&lt;&gt;"③"),"無効です",IF(AND(OR(K189="①",K189=1),VLOOKUP(M189,医療機関データ!$A:$G,4,FALSE)="－"),"自己採取不可","")))</f>
        <v/>
      </c>
      <c r="Q189" s="106" t="str">
        <f>IF(C189="","",IF(AND(L189&lt;&gt;1,L189&lt;&gt;2,L189&lt;&gt;"①",L189&lt;&gt;"②"),"無効です",IF(AND(OR(L189="②",L189=2),VLOOKUP(M189,医療機関データ!$A:$G,6,FALSE)="－"),"マンモグラフィー不可","")))</f>
        <v/>
      </c>
      <c r="R189" s="106" t="str">
        <f t="shared" si="4"/>
        <v/>
      </c>
      <c r="S189" s="106" t="str">
        <f t="shared" si="5"/>
        <v/>
      </c>
    </row>
    <row r="190" spans="1:19" ht="18" customHeight="1" x14ac:dyDescent="0.15">
      <c r="A190" s="100">
        <v>180</v>
      </c>
      <c r="B190" s="89"/>
      <c r="C190" s="61"/>
      <c r="D190" s="61"/>
      <c r="E190" s="61"/>
      <c r="F190" s="61"/>
      <c r="G190" s="62"/>
      <c r="H190" s="63"/>
      <c r="I190" s="61"/>
      <c r="J190" s="63"/>
      <c r="K190" s="61"/>
      <c r="L190" s="61"/>
      <c r="M190" s="90"/>
      <c r="N190" s="76"/>
      <c r="O190" s="78" t="str">
        <f>IF(C190="","",VLOOKUP(M190,医療機関データ!$A:$B,2,FALSE))</f>
        <v/>
      </c>
      <c r="P190" s="106" t="str">
        <f>IF(C190="","",IF(AND(K190&lt;&gt;1,K190&lt;&gt;2,K190&lt;&gt;3,K190&lt;&gt;"①",K190&lt;&gt;"②",K190&lt;&gt;"③"),"無効です",IF(AND(OR(K190="①",K190=1),VLOOKUP(M190,医療機関データ!$A:$G,4,FALSE)="－"),"自己採取不可","")))</f>
        <v/>
      </c>
      <c r="Q190" s="106" t="str">
        <f>IF(C190="","",IF(AND(L190&lt;&gt;1,L190&lt;&gt;2,L190&lt;&gt;"①",L190&lt;&gt;"②"),"無効です",IF(AND(OR(L190="②",L190=2),VLOOKUP(M190,医療機関データ!$A:$G,6,FALSE)="－"),"マンモグラフィー不可","")))</f>
        <v/>
      </c>
      <c r="R190" s="106" t="str">
        <f t="shared" si="4"/>
        <v/>
      </c>
      <c r="S190" s="106" t="str">
        <f t="shared" si="5"/>
        <v/>
      </c>
    </row>
    <row r="191" spans="1:19" ht="18" customHeight="1" x14ac:dyDescent="0.15">
      <c r="A191" s="100">
        <v>181</v>
      </c>
      <c r="B191" s="89"/>
      <c r="C191" s="61"/>
      <c r="D191" s="61"/>
      <c r="E191" s="61"/>
      <c r="F191" s="61"/>
      <c r="G191" s="62"/>
      <c r="H191" s="63"/>
      <c r="I191" s="61"/>
      <c r="J191" s="63"/>
      <c r="K191" s="61"/>
      <c r="L191" s="61"/>
      <c r="M191" s="90"/>
      <c r="N191" s="76"/>
      <c r="O191" s="78" t="str">
        <f>IF(C191="","",VLOOKUP(M191,医療機関データ!$A:$B,2,FALSE))</f>
        <v/>
      </c>
      <c r="P191" s="106" t="str">
        <f>IF(C191="","",IF(AND(K191&lt;&gt;1,K191&lt;&gt;2,K191&lt;&gt;3,K191&lt;&gt;"①",K191&lt;&gt;"②",K191&lt;&gt;"③"),"無効です",IF(AND(OR(K191="①",K191=1),VLOOKUP(M191,医療機関データ!$A:$G,4,FALSE)="－"),"自己採取不可","")))</f>
        <v/>
      </c>
      <c r="Q191" s="106" t="str">
        <f>IF(C191="","",IF(AND(L191&lt;&gt;1,L191&lt;&gt;2,L191&lt;&gt;"①",L191&lt;&gt;"②"),"無効です",IF(AND(OR(L191="②",L191=2),VLOOKUP(M191,医療機関データ!$A:$G,6,FALSE)="－"),"マンモグラフィー不可","")))</f>
        <v/>
      </c>
      <c r="R191" s="106" t="str">
        <f t="shared" si="4"/>
        <v/>
      </c>
      <c r="S191" s="106" t="str">
        <f t="shared" si="5"/>
        <v/>
      </c>
    </row>
    <row r="192" spans="1:19" ht="18" customHeight="1" x14ac:dyDescent="0.15">
      <c r="A192" s="100">
        <v>182</v>
      </c>
      <c r="B192" s="89"/>
      <c r="C192" s="61"/>
      <c r="D192" s="61"/>
      <c r="E192" s="61"/>
      <c r="F192" s="61"/>
      <c r="G192" s="62"/>
      <c r="H192" s="63"/>
      <c r="I192" s="61"/>
      <c r="J192" s="63"/>
      <c r="K192" s="61"/>
      <c r="L192" s="61"/>
      <c r="M192" s="90"/>
      <c r="N192" s="76"/>
      <c r="O192" s="78" t="str">
        <f>IF(C192="","",VLOOKUP(M192,医療機関データ!$A:$B,2,FALSE))</f>
        <v/>
      </c>
      <c r="P192" s="106" t="str">
        <f>IF(C192="","",IF(AND(K192&lt;&gt;1,K192&lt;&gt;2,K192&lt;&gt;3,K192&lt;&gt;"①",K192&lt;&gt;"②",K192&lt;&gt;"③"),"無効です",IF(AND(OR(K192="①",K192=1),VLOOKUP(M192,医療機関データ!$A:$G,4,FALSE)="－"),"自己採取不可","")))</f>
        <v/>
      </c>
      <c r="Q192" s="106" t="str">
        <f>IF(C192="","",IF(AND(L192&lt;&gt;1,L192&lt;&gt;2,L192&lt;&gt;"①",L192&lt;&gt;"②"),"無効です",IF(AND(OR(L192="②",L192=2),VLOOKUP(M192,医療機関データ!$A:$G,6,FALSE)="－"),"マンモグラフィー不可","")))</f>
        <v/>
      </c>
      <c r="R192" s="106" t="str">
        <f t="shared" si="4"/>
        <v/>
      </c>
      <c r="S192" s="106" t="str">
        <f t="shared" si="5"/>
        <v/>
      </c>
    </row>
    <row r="193" spans="1:19" ht="18" customHeight="1" x14ac:dyDescent="0.15">
      <c r="A193" s="100">
        <v>183</v>
      </c>
      <c r="B193" s="89"/>
      <c r="C193" s="61"/>
      <c r="D193" s="61"/>
      <c r="E193" s="61"/>
      <c r="F193" s="61"/>
      <c r="G193" s="62"/>
      <c r="H193" s="63"/>
      <c r="I193" s="61"/>
      <c r="J193" s="63"/>
      <c r="K193" s="61"/>
      <c r="L193" s="61"/>
      <c r="M193" s="90"/>
      <c r="N193" s="76"/>
      <c r="O193" s="78" t="str">
        <f>IF(C193="","",VLOOKUP(M193,医療機関データ!$A:$B,2,FALSE))</f>
        <v/>
      </c>
      <c r="P193" s="106" t="str">
        <f>IF(C193="","",IF(AND(K193&lt;&gt;1,K193&lt;&gt;2,K193&lt;&gt;3,K193&lt;&gt;"①",K193&lt;&gt;"②",K193&lt;&gt;"③"),"無効です",IF(AND(OR(K193="①",K193=1),VLOOKUP(M193,医療機関データ!$A:$G,4,FALSE)="－"),"自己採取不可","")))</f>
        <v/>
      </c>
      <c r="Q193" s="106" t="str">
        <f>IF(C193="","",IF(AND(L193&lt;&gt;1,L193&lt;&gt;2,L193&lt;&gt;"①",L193&lt;&gt;"②"),"無効です",IF(AND(OR(L193="②",L193=2),VLOOKUP(M193,医療機関データ!$A:$G,6,FALSE)="－"),"マンモグラフィー不可","")))</f>
        <v/>
      </c>
      <c r="R193" s="106" t="str">
        <f t="shared" si="4"/>
        <v/>
      </c>
      <c r="S193" s="106" t="str">
        <f t="shared" si="5"/>
        <v/>
      </c>
    </row>
    <row r="194" spans="1:19" ht="18" customHeight="1" x14ac:dyDescent="0.15">
      <c r="A194" s="100">
        <v>184</v>
      </c>
      <c r="B194" s="89"/>
      <c r="C194" s="61"/>
      <c r="D194" s="61"/>
      <c r="E194" s="61"/>
      <c r="F194" s="61"/>
      <c r="G194" s="62"/>
      <c r="H194" s="63"/>
      <c r="I194" s="61"/>
      <c r="J194" s="63"/>
      <c r="K194" s="61"/>
      <c r="L194" s="61"/>
      <c r="M194" s="90"/>
      <c r="N194" s="76"/>
      <c r="O194" s="78" t="str">
        <f>IF(C194="","",VLOOKUP(M194,医療機関データ!$A:$B,2,FALSE))</f>
        <v/>
      </c>
      <c r="P194" s="106" t="str">
        <f>IF(C194="","",IF(AND(K194&lt;&gt;1,K194&lt;&gt;2,K194&lt;&gt;3,K194&lt;&gt;"①",K194&lt;&gt;"②",K194&lt;&gt;"③"),"無効です",IF(AND(OR(K194="①",K194=1),VLOOKUP(M194,医療機関データ!$A:$G,4,FALSE)="－"),"自己採取不可","")))</f>
        <v/>
      </c>
      <c r="Q194" s="106" t="str">
        <f>IF(C194="","",IF(AND(L194&lt;&gt;1,L194&lt;&gt;2,L194&lt;&gt;"①",L194&lt;&gt;"②"),"無効です",IF(AND(OR(L194="②",L194=2),VLOOKUP(M194,医療機関データ!$A:$G,6,FALSE)="－"),"マンモグラフィー不可","")))</f>
        <v/>
      </c>
      <c r="R194" s="106" t="str">
        <f t="shared" si="4"/>
        <v/>
      </c>
      <c r="S194" s="106" t="str">
        <f t="shared" si="5"/>
        <v/>
      </c>
    </row>
    <row r="195" spans="1:19" ht="18" customHeight="1" x14ac:dyDescent="0.15">
      <c r="A195" s="100">
        <v>185</v>
      </c>
      <c r="B195" s="89"/>
      <c r="C195" s="61"/>
      <c r="D195" s="61"/>
      <c r="E195" s="61"/>
      <c r="F195" s="61"/>
      <c r="G195" s="62"/>
      <c r="H195" s="63"/>
      <c r="I195" s="61"/>
      <c r="J195" s="63"/>
      <c r="K195" s="61"/>
      <c r="L195" s="61"/>
      <c r="M195" s="90"/>
      <c r="N195" s="76"/>
      <c r="O195" s="78" t="str">
        <f>IF(C195="","",VLOOKUP(M195,医療機関データ!$A:$B,2,FALSE))</f>
        <v/>
      </c>
      <c r="P195" s="106" t="str">
        <f>IF(C195="","",IF(AND(K195&lt;&gt;1,K195&lt;&gt;2,K195&lt;&gt;3,K195&lt;&gt;"①",K195&lt;&gt;"②",K195&lt;&gt;"③"),"無効です",IF(AND(OR(K195="①",K195=1),VLOOKUP(M195,医療機関データ!$A:$G,4,FALSE)="－"),"自己採取不可","")))</f>
        <v/>
      </c>
      <c r="Q195" s="106" t="str">
        <f>IF(C195="","",IF(AND(L195&lt;&gt;1,L195&lt;&gt;2,L195&lt;&gt;"①",L195&lt;&gt;"②"),"無効です",IF(AND(OR(L195="②",L195=2),VLOOKUP(M195,医療機関データ!$A:$G,6,FALSE)="－"),"マンモグラフィー不可","")))</f>
        <v/>
      </c>
      <c r="R195" s="106" t="str">
        <f t="shared" si="4"/>
        <v/>
      </c>
      <c r="S195" s="106" t="str">
        <f t="shared" si="5"/>
        <v/>
      </c>
    </row>
    <row r="196" spans="1:19" ht="18" customHeight="1" x14ac:dyDescent="0.15">
      <c r="A196" s="100">
        <v>186</v>
      </c>
      <c r="B196" s="89"/>
      <c r="C196" s="61"/>
      <c r="D196" s="61"/>
      <c r="E196" s="61"/>
      <c r="F196" s="61"/>
      <c r="G196" s="62"/>
      <c r="H196" s="63"/>
      <c r="I196" s="61"/>
      <c r="J196" s="63"/>
      <c r="K196" s="61"/>
      <c r="L196" s="61"/>
      <c r="M196" s="90"/>
      <c r="N196" s="76"/>
      <c r="O196" s="78" t="str">
        <f>IF(C196="","",VLOOKUP(M196,医療機関データ!$A:$B,2,FALSE))</f>
        <v/>
      </c>
      <c r="P196" s="106" t="str">
        <f>IF(C196="","",IF(AND(K196&lt;&gt;1,K196&lt;&gt;2,K196&lt;&gt;3,K196&lt;&gt;"①",K196&lt;&gt;"②",K196&lt;&gt;"③"),"無効です",IF(AND(OR(K196="①",K196=1),VLOOKUP(M196,医療機関データ!$A:$G,4,FALSE)="－"),"自己採取不可","")))</f>
        <v/>
      </c>
      <c r="Q196" s="106" t="str">
        <f>IF(C196="","",IF(AND(L196&lt;&gt;1,L196&lt;&gt;2,L196&lt;&gt;"①",L196&lt;&gt;"②"),"無効です",IF(AND(OR(L196="②",L196=2),VLOOKUP(M196,医療機関データ!$A:$G,6,FALSE)="－"),"マンモグラフィー不可","")))</f>
        <v/>
      </c>
      <c r="R196" s="106" t="str">
        <f t="shared" si="4"/>
        <v/>
      </c>
      <c r="S196" s="106" t="str">
        <f t="shared" si="5"/>
        <v/>
      </c>
    </row>
    <row r="197" spans="1:19" ht="18" customHeight="1" x14ac:dyDescent="0.15">
      <c r="A197" s="100">
        <v>187</v>
      </c>
      <c r="B197" s="89"/>
      <c r="C197" s="61"/>
      <c r="D197" s="61"/>
      <c r="E197" s="61"/>
      <c r="F197" s="61"/>
      <c r="G197" s="62"/>
      <c r="H197" s="63"/>
      <c r="I197" s="61"/>
      <c r="J197" s="63"/>
      <c r="K197" s="61"/>
      <c r="L197" s="61"/>
      <c r="M197" s="90"/>
      <c r="N197" s="76"/>
      <c r="O197" s="78" t="str">
        <f>IF(C197="","",VLOOKUP(M197,医療機関データ!$A:$B,2,FALSE))</f>
        <v/>
      </c>
      <c r="P197" s="106" t="str">
        <f>IF(C197="","",IF(AND(K197&lt;&gt;1,K197&lt;&gt;2,K197&lt;&gt;3,K197&lt;&gt;"①",K197&lt;&gt;"②",K197&lt;&gt;"③"),"無効です",IF(AND(OR(K197="①",K197=1),VLOOKUP(M197,医療機関データ!$A:$G,4,FALSE)="－"),"自己採取不可","")))</f>
        <v/>
      </c>
      <c r="Q197" s="106" t="str">
        <f>IF(C197="","",IF(AND(L197&lt;&gt;1,L197&lt;&gt;2,L197&lt;&gt;"①",L197&lt;&gt;"②"),"無効です",IF(AND(OR(L197="②",L197=2),VLOOKUP(M197,医療機関データ!$A:$G,6,FALSE)="－"),"マンモグラフィー不可","")))</f>
        <v/>
      </c>
      <c r="R197" s="106" t="str">
        <f t="shared" si="4"/>
        <v/>
      </c>
      <c r="S197" s="106" t="str">
        <f t="shared" si="5"/>
        <v/>
      </c>
    </row>
    <row r="198" spans="1:19" ht="18" customHeight="1" x14ac:dyDescent="0.15">
      <c r="A198" s="100">
        <v>188</v>
      </c>
      <c r="B198" s="89"/>
      <c r="C198" s="61"/>
      <c r="D198" s="61"/>
      <c r="E198" s="61"/>
      <c r="F198" s="61"/>
      <c r="G198" s="62"/>
      <c r="H198" s="63"/>
      <c r="I198" s="61"/>
      <c r="J198" s="63"/>
      <c r="K198" s="61"/>
      <c r="L198" s="61"/>
      <c r="M198" s="90"/>
      <c r="N198" s="76"/>
      <c r="O198" s="78" t="str">
        <f>IF(C198="","",VLOOKUP(M198,医療機関データ!$A:$B,2,FALSE))</f>
        <v/>
      </c>
      <c r="P198" s="106" t="str">
        <f>IF(C198="","",IF(AND(K198&lt;&gt;1,K198&lt;&gt;2,K198&lt;&gt;3,K198&lt;&gt;"①",K198&lt;&gt;"②",K198&lt;&gt;"③"),"無効です",IF(AND(OR(K198="①",K198=1),VLOOKUP(M198,医療機関データ!$A:$G,4,FALSE)="－"),"自己採取不可","")))</f>
        <v/>
      </c>
      <c r="Q198" s="106" t="str">
        <f>IF(C198="","",IF(AND(L198&lt;&gt;1,L198&lt;&gt;2,L198&lt;&gt;"①",L198&lt;&gt;"②"),"無効です",IF(AND(OR(L198="②",L198=2),VLOOKUP(M198,医療機関データ!$A:$G,6,FALSE)="－"),"マンモグラフィー不可","")))</f>
        <v/>
      </c>
      <c r="R198" s="106" t="str">
        <f t="shared" si="4"/>
        <v/>
      </c>
      <c r="S198" s="106" t="str">
        <f t="shared" si="5"/>
        <v/>
      </c>
    </row>
    <row r="199" spans="1:19" ht="18" customHeight="1" x14ac:dyDescent="0.15">
      <c r="A199" s="100">
        <v>189</v>
      </c>
      <c r="B199" s="89"/>
      <c r="C199" s="61"/>
      <c r="D199" s="61"/>
      <c r="E199" s="61"/>
      <c r="F199" s="61"/>
      <c r="G199" s="62"/>
      <c r="H199" s="63"/>
      <c r="I199" s="61"/>
      <c r="J199" s="63"/>
      <c r="K199" s="61"/>
      <c r="L199" s="61"/>
      <c r="M199" s="90"/>
      <c r="N199" s="76"/>
      <c r="O199" s="78" t="str">
        <f>IF(C199="","",VLOOKUP(M199,医療機関データ!$A:$B,2,FALSE))</f>
        <v/>
      </c>
      <c r="P199" s="106" t="str">
        <f>IF(C199="","",IF(AND(K199&lt;&gt;1,K199&lt;&gt;2,K199&lt;&gt;3,K199&lt;&gt;"①",K199&lt;&gt;"②",K199&lt;&gt;"③"),"無効です",IF(AND(OR(K199="①",K199=1),VLOOKUP(M199,医療機関データ!$A:$G,4,FALSE)="－"),"自己採取不可","")))</f>
        <v/>
      </c>
      <c r="Q199" s="106" t="str">
        <f>IF(C199="","",IF(AND(L199&lt;&gt;1,L199&lt;&gt;2,L199&lt;&gt;"①",L199&lt;&gt;"②"),"無効です",IF(AND(OR(L199="②",L199=2),VLOOKUP(M199,医療機関データ!$A:$G,6,FALSE)="－"),"マンモグラフィー不可","")))</f>
        <v/>
      </c>
      <c r="R199" s="106" t="str">
        <f t="shared" si="4"/>
        <v/>
      </c>
      <c r="S199" s="106" t="str">
        <f t="shared" si="5"/>
        <v/>
      </c>
    </row>
    <row r="200" spans="1:19" ht="18" customHeight="1" x14ac:dyDescent="0.15">
      <c r="A200" s="100">
        <v>190</v>
      </c>
      <c r="B200" s="89"/>
      <c r="C200" s="61"/>
      <c r="D200" s="61"/>
      <c r="E200" s="61"/>
      <c r="F200" s="61"/>
      <c r="G200" s="62"/>
      <c r="H200" s="63"/>
      <c r="I200" s="61"/>
      <c r="J200" s="63"/>
      <c r="K200" s="61"/>
      <c r="L200" s="61"/>
      <c r="M200" s="90"/>
      <c r="N200" s="76"/>
      <c r="O200" s="78" t="str">
        <f>IF(C200="","",VLOOKUP(M200,医療機関データ!$A:$B,2,FALSE))</f>
        <v/>
      </c>
      <c r="P200" s="106" t="str">
        <f>IF(C200="","",IF(AND(K200&lt;&gt;1,K200&lt;&gt;2,K200&lt;&gt;3,K200&lt;&gt;"①",K200&lt;&gt;"②",K200&lt;&gt;"③"),"無効です",IF(AND(OR(K200="①",K200=1),VLOOKUP(M200,医療機関データ!$A:$G,4,FALSE)="－"),"自己採取不可","")))</f>
        <v/>
      </c>
      <c r="Q200" s="106" t="str">
        <f>IF(C200="","",IF(AND(L200&lt;&gt;1,L200&lt;&gt;2,L200&lt;&gt;"①",L200&lt;&gt;"②"),"無効です",IF(AND(OR(L200="②",L200=2),VLOOKUP(M200,医療機関データ!$A:$G,6,FALSE)="－"),"マンモグラフィー不可","")))</f>
        <v/>
      </c>
      <c r="R200" s="106" t="str">
        <f t="shared" si="4"/>
        <v/>
      </c>
      <c r="S200" s="106" t="str">
        <f t="shared" si="5"/>
        <v/>
      </c>
    </row>
    <row r="201" spans="1:19" ht="18" customHeight="1" x14ac:dyDescent="0.15">
      <c r="A201" s="100">
        <v>191</v>
      </c>
      <c r="B201" s="89"/>
      <c r="C201" s="61"/>
      <c r="D201" s="61"/>
      <c r="E201" s="61"/>
      <c r="F201" s="61"/>
      <c r="G201" s="62"/>
      <c r="H201" s="63"/>
      <c r="I201" s="61"/>
      <c r="J201" s="63"/>
      <c r="K201" s="61"/>
      <c r="L201" s="61"/>
      <c r="M201" s="90"/>
      <c r="N201" s="76"/>
      <c r="O201" s="78" t="str">
        <f>IF(C201="","",VLOOKUP(M201,医療機関データ!$A:$B,2,FALSE))</f>
        <v/>
      </c>
      <c r="P201" s="106" t="str">
        <f>IF(C201="","",IF(AND(K201&lt;&gt;1,K201&lt;&gt;2,K201&lt;&gt;3,K201&lt;&gt;"①",K201&lt;&gt;"②",K201&lt;&gt;"③"),"無効です",IF(AND(OR(K201="①",K201=1),VLOOKUP(M201,医療機関データ!$A:$G,4,FALSE)="－"),"自己採取不可","")))</f>
        <v/>
      </c>
      <c r="Q201" s="106" t="str">
        <f>IF(C201="","",IF(AND(L201&lt;&gt;1,L201&lt;&gt;2,L201&lt;&gt;"①",L201&lt;&gt;"②"),"無効です",IF(AND(OR(L201="②",L201=2),VLOOKUP(M201,医療機関データ!$A:$G,6,FALSE)="－"),"マンモグラフィー不可","")))</f>
        <v/>
      </c>
      <c r="R201" s="106" t="str">
        <f t="shared" si="4"/>
        <v/>
      </c>
      <c r="S201" s="106" t="str">
        <f t="shared" si="5"/>
        <v/>
      </c>
    </row>
    <row r="202" spans="1:19" ht="18" customHeight="1" x14ac:dyDescent="0.15">
      <c r="A202" s="100">
        <v>192</v>
      </c>
      <c r="B202" s="89"/>
      <c r="C202" s="61"/>
      <c r="D202" s="61"/>
      <c r="E202" s="61"/>
      <c r="F202" s="61"/>
      <c r="G202" s="62"/>
      <c r="H202" s="63"/>
      <c r="I202" s="61"/>
      <c r="J202" s="63"/>
      <c r="K202" s="61"/>
      <c r="L202" s="61"/>
      <c r="M202" s="90"/>
      <c r="N202" s="76"/>
      <c r="O202" s="78" t="str">
        <f>IF(C202="","",VLOOKUP(M202,医療機関データ!$A:$B,2,FALSE))</f>
        <v/>
      </c>
      <c r="P202" s="106" t="str">
        <f>IF(C202="","",IF(AND(K202&lt;&gt;1,K202&lt;&gt;2,K202&lt;&gt;3,K202&lt;&gt;"①",K202&lt;&gt;"②",K202&lt;&gt;"③"),"無効です",IF(AND(OR(K202="①",K202=1),VLOOKUP(M202,医療機関データ!$A:$G,4,FALSE)="－"),"自己採取不可","")))</f>
        <v/>
      </c>
      <c r="Q202" s="106" t="str">
        <f>IF(C202="","",IF(AND(L202&lt;&gt;1,L202&lt;&gt;2,L202&lt;&gt;"①",L202&lt;&gt;"②"),"無効です",IF(AND(OR(L202="②",L202=2),VLOOKUP(M202,医療機関データ!$A:$G,6,FALSE)="－"),"マンモグラフィー不可","")))</f>
        <v/>
      </c>
      <c r="R202" s="106" t="str">
        <f t="shared" si="4"/>
        <v/>
      </c>
      <c r="S202" s="106" t="str">
        <f t="shared" si="5"/>
        <v/>
      </c>
    </row>
    <row r="203" spans="1:19" ht="18" customHeight="1" x14ac:dyDescent="0.15">
      <c r="A203" s="100">
        <v>193</v>
      </c>
      <c r="B203" s="89"/>
      <c r="C203" s="61"/>
      <c r="D203" s="61"/>
      <c r="E203" s="61"/>
      <c r="F203" s="61"/>
      <c r="G203" s="62"/>
      <c r="H203" s="63"/>
      <c r="I203" s="61"/>
      <c r="J203" s="63"/>
      <c r="K203" s="61"/>
      <c r="L203" s="61"/>
      <c r="M203" s="90"/>
      <c r="N203" s="76"/>
      <c r="O203" s="78" t="str">
        <f>IF(C203="","",VLOOKUP(M203,医療機関データ!$A:$B,2,FALSE))</f>
        <v/>
      </c>
      <c r="P203" s="106" t="str">
        <f>IF(C203="","",IF(AND(K203&lt;&gt;1,K203&lt;&gt;2,K203&lt;&gt;3,K203&lt;&gt;"①",K203&lt;&gt;"②",K203&lt;&gt;"③"),"無効です",IF(AND(OR(K203="①",K203=1),VLOOKUP(M203,医療機関データ!$A:$G,4,FALSE)="－"),"自己採取不可","")))</f>
        <v/>
      </c>
      <c r="Q203" s="106" t="str">
        <f>IF(C203="","",IF(AND(L203&lt;&gt;1,L203&lt;&gt;2,L203&lt;&gt;"①",L203&lt;&gt;"②"),"無効です",IF(AND(OR(L203="②",L203=2),VLOOKUP(M203,医療機関データ!$A:$G,6,FALSE)="－"),"マンモグラフィー不可","")))</f>
        <v/>
      </c>
      <c r="R203" s="106" t="str">
        <f t="shared" si="4"/>
        <v/>
      </c>
      <c r="S203" s="106" t="str">
        <f t="shared" si="5"/>
        <v/>
      </c>
    </row>
    <row r="204" spans="1:19" ht="18" customHeight="1" x14ac:dyDescent="0.15">
      <c r="A204" s="100">
        <v>194</v>
      </c>
      <c r="B204" s="89"/>
      <c r="C204" s="61"/>
      <c r="D204" s="61"/>
      <c r="E204" s="61"/>
      <c r="F204" s="61"/>
      <c r="G204" s="62"/>
      <c r="H204" s="63"/>
      <c r="I204" s="61"/>
      <c r="J204" s="63"/>
      <c r="K204" s="61"/>
      <c r="L204" s="61"/>
      <c r="M204" s="90"/>
      <c r="N204" s="76"/>
      <c r="O204" s="78" t="str">
        <f>IF(C204="","",VLOOKUP(M204,医療機関データ!$A:$B,2,FALSE))</f>
        <v/>
      </c>
      <c r="P204" s="106" t="str">
        <f>IF(C204="","",IF(AND(K204&lt;&gt;1,K204&lt;&gt;2,K204&lt;&gt;3,K204&lt;&gt;"①",K204&lt;&gt;"②",K204&lt;&gt;"③"),"無効です",IF(AND(OR(K204="①",K204=1),VLOOKUP(M204,医療機関データ!$A:$G,4,FALSE)="－"),"自己採取不可","")))</f>
        <v/>
      </c>
      <c r="Q204" s="106" t="str">
        <f>IF(C204="","",IF(AND(L204&lt;&gt;1,L204&lt;&gt;2,L204&lt;&gt;"①",L204&lt;&gt;"②"),"無効です",IF(AND(OR(L204="②",L204=2),VLOOKUP(M204,医療機関データ!$A:$G,6,FALSE)="－"),"マンモグラフィー不可","")))</f>
        <v/>
      </c>
      <c r="R204" s="106" t="str">
        <f t="shared" ref="R204:R267" si="6">IF(C204="","",IF(AND(OR(F204=2,F204="家族"),DATEDIF(G204,46477,"Y")&lt;35),"35歳未満です",""))</f>
        <v/>
      </c>
      <c r="S204" s="106" t="str">
        <f t="shared" ref="S204:S267" si="7">IF(C204="","",IF(COUNTIFS($C$11:$C$310,C204,$D$11:$D$310,D204,$G$11:$G$310,G204)&gt;1,"重複",""))</f>
        <v/>
      </c>
    </row>
    <row r="205" spans="1:19" ht="18" customHeight="1" x14ac:dyDescent="0.15">
      <c r="A205" s="100">
        <v>195</v>
      </c>
      <c r="B205" s="89"/>
      <c r="C205" s="61"/>
      <c r="D205" s="61"/>
      <c r="E205" s="61"/>
      <c r="F205" s="61"/>
      <c r="G205" s="62"/>
      <c r="H205" s="63"/>
      <c r="I205" s="61"/>
      <c r="J205" s="63"/>
      <c r="K205" s="61"/>
      <c r="L205" s="61"/>
      <c r="M205" s="90"/>
      <c r="N205" s="76"/>
      <c r="O205" s="78" t="str">
        <f>IF(C205="","",VLOOKUP(M205,医療機関データ!$A:$B,2,FALSE))</f>
        <v/>
      </c>
      <c r="P205" s="106" t="str">
        <f>IF(C205="","",IF(AND(K205&lt;&gt;1,K205&lt;&gt;2,K205&lt;&gt;3,K205&lt;&gt;"①",K205&lt;&gt;"②",K205&lt;&gt;"③"),"無効です",IF(AND(OR(K205="①",K205=1),VLOOKUP(M205,医療機関データ!$A:$G,4,FALSE)="－"),"自己採取不可","")))</f>
        <v/>
      </c>
      <c r="Q205" s="106" t="str">
        <f>IF(C205="","",IF(AND(L205&lt;&gt;1,L205&lt;&gt;2,L205&lt;&gt;"①",L205&lt;&gt;"②"),"無効です",IF(AND(OR(L205="②",L205=2),VLOOKUP(M205,医療機関データ!$A:$G,6,FALSE)="－"),"マンモグラフィー不可","")))</f>
        <v/>
      </c>
      <c r="R205" s="106" t="str">
        <f t="shared" si="6"/>
        <v/>
      </c>
      <c r="S205" s="106" t="str">
        <f t="shared" si="7"/>
        <v/>
      </c>
    </row>
    <row r="206" spans="1:19" ht="18" customHeight="1" x14ac:dyDescent="0.15">
      <c r="A206" s="100">
        <v>196</v>
      </c>
      <c r="B206" s="89"/>
      <c r="C206" s="61"/>
      <c r="D206" s="61"/>
      <c r="E206" s="61"/>
      <c r="F206" s="61"/>
      <c r="G206" s="62"/>
      <c r="H206" s="63"/>
      <c r="I206" s="61"/>
      <c r="J206" s="63"/>
      <c r="K206" s="61"/>
      <c r="L206" s="61"/>
      <c r="M206" s="90"/>
      <c r="N206" s="76"/>
      <c r="O206" s="78" t="str">
        <f>IF(C206="","",VLOOKUP(M206,医療機関データ!$A:$B,2,FALSE))</f>
        <v/>
      </c>
      <c r="P206" s="106" t="str">
        <f>IF(C206="","",IF(AND(K206&lt;&gt;1,K206&lt;&gt;2,K206&lt;&gt;3,K206&lt;&gt;"①",K206&lt;&gt;"②",K206&lt;&gt;"③"),"無効です",IF(AND(OR(K206="①",K206=1),VLOOKUP(M206,医療機関データ!$A:$G,4,FALSE)="－"),"自己採取不可","")))</f>
        <v/>
      </c>
      <c r="Q206" s="106" t="str">
        <f>IF(C206="","",IF(AND(L206&lt;&gt;1,L206&lt;&gt;2,L206&lt;&gt;"①",L206&lt;&gt;"②"),"無効です",IF(AND(OR(L206="②",L206=2),VLOOKUP(M206,医療機関データ!$A:$G,6,FALSE)="－"),"マンモグラフィー不可","")))</f>
        <v/>
      </c>
      <c r="R206" s="106" t="str">
        <f t="shared" si="6"/>
        <v/>
      </c>
      <c r="S206" s="106" t="str">
        <f t="shared" si="7"/>
        <v/>
      </c>
    </row>
    <row r="207" spans="1:19" ht="18" customHeight="1" x14ac:dyDescent="0.15">
      <c r="A207" s="100">
        <v>197</v>
      </c>
      <c r="B207" s="89"/>
      <c r="C207" s="61"/>
      <c r="D207" s="61"/>
      <c r="E207" s="61"/>
      <c r="F207" s="61"/>
      <c r="G207" s="62"/>
      <c r="H207" s="63"/>
      <c r="I207" s="61"/>
      <c r="J207" s="63"/>
      <c r="K207" s="61"/>
      <c r="L207" s="61"/>
      <c r="M207" s="90"/>
      <c r="N207" s="76"/>
      <c r="O207" s="78" t="str">
        <f>IF(C207="","",VLOOKUP(M207,医療機関データ!$A:$B,2,FALSE))</f>
        <v/>
      </c>
      <c r="P207" s="106" t="str">
        <f>IF(C207="","",IF(AND(K207&lt;&gt;1,K207&lt;&gt;2,K207&lt;&gt;3,K207&lt;&gt;"①",K207&lt;&gt;"②",K207&lt;&gt;"③"),"無効です",IF(AND(OR(K207="①",K207=1),VLOOKUP(M207,医療機関データ!$A:$G,4,FALSE)="－"),"自己採取不可","")))</f>
        <v/>
      </c>
      <c r="Q207" s="106" t="str">
        <f>IF(C207="","",IF(AND(L207&lt;&gt;1,L207&lt;&gt;2,L207&lt;&gt;"①",L207&lt;&gt;"②"),"無効です",IF(AND(OR(L207="②",L207=2),VLOOKUP(M207,医療機関データ!$A:$G,6,FALSE)="－"),"マンモグラフィー不可","")))</f>
        <v/>
      </c>
      <c r="R207" s="106" t="str">
        <f t="shared" si="6"/>
        <v/>
      </c>
      <c r="S207" s="106" t="str">
        <f t="shared" si="7"/>
        <v/>
      </c>
    </row>
    <row r="208" spans="1:19" ht="18" customHeight="1" x14ac:dyDescent="0.15">
      <c r="A208" s="100">
        <v>198</v>
      </c>
      <c r="B208" s="89"/>
      <c r="C208" s="61"/>
      <c r="D208" s="61"/>
      <c r="E208" s="61"/>
      <c r="F208" s="61"/>
      <c r="G208" s="62"/>
      <c r="H208" s="63"/>
      <c r="I208" s="61"/>
      <c r="J208" s="63"/>
      <c r="K208" s="61"/>
      <c r="L208" s="61"/>
      <c r="M208" s="90"/>
      <c r="N208" s="76"/>
      <c r="O208" s="78" t="str">
        <f>IF(C208="","",VLOOKUP(M208,医療機関データ!$A:$B,2,FALSE))</f>
        <v/>
      </c>
      <c r="P208" s="106" t="str">
        <f>IF(C208="","",IF(AND(K208&lt;&gt;1,K208&lt;&gt;2,K208&lt;&gt;3,K208&lt;&gt;"①",K208&lt;&gt;"②",K208&lt;&gt;"③"),"無効です",IF(AND(OR(K208="①",K208=1),VLOOKUP(M208,医療機関データ!$A:$G,4,FALSE)="－"),"自己採取不可","")))</f>
        <v/>
      </c>
      <c r="Q208" s="106" t="str">
        <f>IF(C208="","",IF(AND(L208&lt;&gt;1,L208&lt;&gt;2,L208&lt;&gt;"①",L208&lt;&gt;"②"),"無効です",IF(AND(OR(L208="②",L208=2),VLOOKUP(M208,医療機関データ!$A:$G,6,FALSE)="－"),"マンモグラフィー不可","")))</f>
        <v/>
      </c>
      <c r="R208" s="106" t="str">
        <f t="shared" si="6"/>
        <v/>
      </c>
      <c r="S208" s="106" t="str">
        <f t="shared" si="7"/>
        <v/>
      </c>
    </row>
    <row r="209" spans="1:19" ht="18" customHeight="1" x14ac:dyDescent="0.15">
      <c r="A209" s="100">
        <v>199</v>
      </c>
      <c r="B209" s="89"/>
      <c r="C209" s="61"/>
      <c r="D209" s="61"/>
      <c r="E209" s="61"/>
      <c r="F209" s="61"/>
      <c r="G209" s="62"/>
      <c r="H209" s="63"/>
      <c r="I209" s="61"/>
      <c r="J209" s="63"/>
      <c r="K209" s="61"/>
      <c r="L209" s="61"/>
      <c r="M209" s="90"/>
      <c r="N209" s="76"/>
      <c r="O209" s="78" t="str">
        <f>IF(C209="","",VLOOKUP(M209,医療機関データ!$A:$B,2,FALSE))</f>
        <v/>
      </c>
      <c r="P209" s="106" t="str">
        <f>IF(C209="","",IF(AND(K209&lt;&gt;1,K209&lt;&gt;2,K209&lt;&gt;3,K209&lt;&gt;"①",K209&lt;&gt;"②",K209&lt;&gt;"③"),"無効です",IF(AND(OR(K209="①",K209=1),VLOOKUP(M209,医療機関データ!$A:$G,4,FALSE)="－"),"自己採取不可","")))</f>
        <v/>
      </c>
      <c r="Q209" s="106" t="str">
        <f>IF(C209="","",IF(AND(L209&lt;&gt;1,L209&lt;&gt;2,L209&lt;&gt;"①",L209&lt;&gt;"②"),"無効です",IF(AND(OR(L209="②",L209=2),VLOOKUP(M209,医療機関データ!$A:$G,6,FALSE)="－"),"マンモグラフィー不可","")))</f>
        <v/>
      </c>
      <c r="R209" s="106" t="str">
        <f t="shared" si="6"/>
        <v/>
      </c>
      <c r="S209" s="106" t="str">
        <f t="shared" si="7"/>
        <v/>
      </c>
    </row>
    <row r="210" spans="1:19" ht="18" customHeight="1" x14ac:dyDescent="0.15">
      <c r="A210" s="100">
        <v>200</v>
      </c>
      <c r="B210" s="89"/>
      <c r="C210" s="61"/>
      <c r="D210" s="61"/>
      <c r="E210" s="61"/>
      <c r="F210" s="61"/>
      <c r="G210" s="62"/>
      <c r="H210" s="63"/>
      <c r="I210" s="61"/>
      <c r="J210" s="63"/>
      <c r="K210" s="61"/>
      <c r="L210" s="61"/>
      <c r="M210" s="90"/>
      <c r="N210" s="76"/>
      <c r="O210" s="78" t="str">
        <f>IF(C210="","",VLOOKUP(M210,医療機関データ!$A:$B,2,FALSE))</f>
        <v/>
      </c>
      <c r="P210" s="106" t="str">
        <f>IF(C210="","",IF(AND(K210&lt;&gt;1,K210&lt;&gt;2,K210&lt;&gt;3,K210&lt;&gt;"①",K210&lt;&gt;"②",K210&lt;&gt;"③"),"無効です",IF(AND(OR(K210="①",K210=1),VLOOKUP(M210,医療機関データ!$A:$G,4,FALSE)="－"),"自己採取不可","")))</f>
        <v/>
      </c>
      <c r="Q210" s="106" t="str">
        <f>IF(C210="","",IF(AND(L210&lt;&gt;1,L210&lt;&gt;2,L210&lt;&gt;"①",L210&lt;&gt;"②"),"無効です",IF(AND(OR(L210="②",L210=2),VLOOKUP(M210,医療機関データ!$A:$G,6,FALSE)="－"),"マンモグラフィー不可","")))</f>
        <v/>
      </c>
      <c r="R210" s="106" t="str">
        <f t="shared" si="6"/>
        <v/>
      </c>
      <c r="S210" s="106" t="str">
        <f t="shared" si="7"/>
        <v/>
      </c>
    </row>
    <row r="211" spans="1:19" ht="18" customHeight="1" x14ac:dyDescent="0.15">
      <c r="A211" s="100">
        <v>201</v>
      </c>
      <c r="B211" s="89"/>
      <c r="C211" s="61"/>
      <c r="D211" s="61"/>
      <c r="E211" s="61"/>
      <c r="F211" s="61"/>
      <c r="G211" s="62"/>
      <c r="H211" s="63"/>
      <c r="I211" s="61"/>
      <c r="J211" s="63"/>
      <c r="K211" s="61"/>
      <c r="L211" s="61"/>
      <c r="M211" s="90"/>
      <c r="N211" s="76"/>
      <c r="O211" s="78" t="str">
        <f>IF(C211="","",VLOOKUP(M211,医療機関データ!$A:$B,2,FALSE))</f>
        <v/>
      </c>
      <c r="P211" s="106" t="str">
        <f>IF(C211="","",IF(AND(K211&lt;&gt;1,K211&lt;&gt;2,K211&lt;&gt;3,K211&lt;&gt;"①",K211&lt;&gt;"②",K211&lt;&gt;"③"),"無効です",IF(AND(OR(K211="①",K211=1),VLOOKUP(M211,医療機関データ!$A:$G,4,FALSE)="－"),"自己採取不可","")))</f>
        <v/>
      </c>
      <c r="Q211" s="106" t="str">
        <f>IF(C211="","",IF(AND(L211&lt;&gt;1,L211&lt;&gt;2,L211&lt;&gt;"①",L211&lt;&gt;"②"),"無効です",IF(AND(OR(L211="②",L211=2),VLOOKUP(M211,医療機関データ!$A:$G,6,FALSE)="－"),"マンモグラフィー不可","")))</f>
        <v/>
      </c>
      <c r="R211" s="106" t="str">
        <f t="shared" si="6"/>
        <v/>
      </c>
      <c r="S211" s="106" t="str">
        <f t="shared" si="7"/>
        <v/>
      </c>
    </row>
    <row r="212" spans="1:19" ht="18" customHeight="1" x14ac:dyDescent="0.15">
      <c r="A212" s="100">
        <v>202</v>
      </c>
      <c r="B212" s="89"/>
      <c r="C212" s="61"/>
      <c r="D212" s="61"/>
      <c r="E212" s="61"/>
      <c r="F212" s="61"/>
      <c r="G212" s="62"/>
      <c r="H212" s="63"/>
      <c r="I212" s="61"/>
      <c r="J212" s="63"/>
      <c r="K212" s="61"/>
      <c r="L212" s="61"/>
      <c r="M212" s="90"/>
      <c r="N212" s="76"/>
      <c r="O212" s="78" t="str">
        <f>IF(C212="","",VLOOKUP(M212,医療機関データ!$A:$B,2,FALSE))</f>
        <v/>
      </c>
      <c r="P212" s="106" t="str">
        <f>IF(C212="","",IF(AND(K212&lt;&gt;1,K212&lt;&gt;2,K212&lt;&gt;3,K212&lt;&gt;"①",K212&lt;&gt;"②",K212&lt;&gt;"③"),"無効です",IF(AND(OR(K212="①",K212=1),VLOOKUP(M212,医療機関データ!$A:$G,4,FALSE)="－"),"自己採取不可","")))</f>
        <v/>
      </c>
      <c r="Q212" s="106" t="str">
        <f>IF(C212="","",IF(AND(L212&lt;&gt;1,L212&lt;&gt;2,L212&lt;&gt;"①",L212&lt;&gt;"②"),"無効です",IF(AND(OR(L212="②",L212=2),VLOOKUP(M212,医療機関データ!$A:$G,6,FALSE)="－"),"マンモグラフィー不可","")))</f>
        <v/>
      </c>
      <c r="R212" s="106" t="str">
        <f t="shared" si="6"/>
        <v/>
      </c>
      <c r="S212" s="106" t="str">
        <f t="shared" si="7"/>
        <v/>
      </c>
    </row>
    <row r="213" spans="1:19" ht="18" customHeight="1" x14ac:dyDescent="0.15">
      <c r="A213" s="100">
        <v>203</v>
      </c>
      <c r="B213" s="89"/>
      <c r="C213" s="61"/>
      <c r="D213" s="61"/>
      <c r="E213" s="61"/>
      <c r="F213" s="61"/>
      <c r="G213" s="62"/>
      <c r="H213" s="63"/>
      <c r="I213" s="61"/>
      <c r="J213" s="63"/>
      <c r="K213" s="61"/>
      <c r="L213" s="61"/>
      <c r="M213" s="90"/>
      <c r="N213" s="76"/>
      <c r="O213" s="78" t="str">
        <f>IF(C213="","",VLOOKUP(M213,医療機関データ!$A:$B,2,FALSE))</f>
        <v/>
      </c>
      <c r="P213" s="106" t="str">
        <f>IF(C213="","",IF(AND(K213&lt;&gt;1,K213&lt;&gt;2,K213&lt;&gt;3,K213&lt;&gt;"①",K213&lt;&gt;"②",K213&lt;&gt;"③"),"無効です",IF(AND(OR(K213="①",K213=1),VLOOKUP(M213,医療機関データ!$A:$G,4,FALSE)="－"),"自己採取不可","")))</f>
        <v/>
      </c>
      <c r="Q213" s="106" t="str">
        <f>IF(C213="","",IF(AND(L213&lt;&gt;1,L213&lt;&gt;2,L213&lt;&gt;"①",L213&lt;&gt;"②"),"無効です",IF(AND(OR(L213="②",L213=2),VLOOKUP(M213,医療機関データ!$A:$G,6,FALSE)="－"),"マンモグラフィー不可","")))</f>
        <v/>
      </c>
      <c r="R213" s="106" t="str">
        <f t="shared" si="6"/>
        <v/>
      </c>
      <c r="S213" s="106" t="str">
        <f t="shared" si="7"/>
        <v/>
      </c>
    </row>
    <row r="214" spans="1:19" ht="18" customHeight="1" x14ac:dyDescent="0.15">
      <c r="A214" s="100">
        <v>204</v>
      </c>
      <c r="B214" s="89"/>
      <c r="C214" s="61"/>
      <c r="D214" s="61"/>
      <c r="E214" s="61"/>
      <c r="F214" s="61"/>
      <c r="G214" s="62"/>
      <c r="H214" s="63"/>
      <c r="I214" s="61"/>
      <c r="J214" s="63"/>
      <c r="K214" s="61"/>
      <c r="L214" s="61"/>
      <c r="M214" s="90"/>
      <c r="N214" s="76"/>
      <c r="O214" s="78" t="str">
        <f>IF(C214="","",VLOOKUP(M214,医療機関データ!$A:$B,2,FALSE))</f>
        <v/>
      </c>
      <c r="P214" s="106" t="str">
        <f>IF(C214="","",IF(AND(K214&lt;&gt;1,K214&lt;&gt;2,K214&lt;&gt;3,K214&lt;&gt;"①",K214&lt;&gt;"②",K214&lt;&gt;"③"),"無効です",IF(AND(OR(K214="①",K214=1),VLOOKUP(M214,医療機関データ!$A:$G,4,FALSE)="－"),"自己採取不可","")))</f>
        <v/>
      </c>
      <c r="Q214" s="106" t="str">
        <f>IF(C214="","",IF(AND(L214&lt;&gt;1,L214&lt;&gt;2,L214&lt;&gt;"①",L214&lt;&gt;"②"),"無効です",IF(AND(OR(L214="②",L214=2),VLOOKUP(M214,医療機関データ!$A:$G,6,FALSE)="－"),"マンモグラフィー不可","")))</f>
        <v/>
      </c>
      <c r="R214" s="106" t="str">
        <f t="shared" si="6"/>
        <v/>
      </c>
      <c r="S214" s="106" t="str">
        <f t="shared" si="7"/>
        <v/>
      </c>
    </row>
    <row r="215" spans="1:19" ht="18" customHeight="1" x14ac:dyDescent="0.15">
      <c r="A215" s="100">
        <v>205</v>
      </c>
      <c r="B215" s="89"/>
      <c r="C215" s="61"/>
      <c r="D215" s="61"/>
      <c r="E215" s="61"/>
      <c r="F215" s="61"/>
      <c r="G215" s="62"/>
      <c r="H215" s="63"/>
      <c r="I215" s="61"/>
      <c r="J215" s="63"/>
      <c r="K215" s="61"/>
      <c r="L215" s="61"/>
      <c r="M215" s="90"/>
      <c r="N215" s="76"/>
      <c r="O215" s="78" t="str">
        <f>IF(C215="","",VLOOKUP(M215,医療機関データ!$A:$B,2,FALSE))</f>
        <v/>
      </c>
      <c r="P215" s="106" t="str">
        <f>IF(C215="","",IF(AND(K215&lt;&gt;1,K215&lt;&gt;2,K215&lt;&gt;3,K215&lt;&gt;"①",K215&lt;&gt;"②",K215&lt;&gt;"③"),"無効です",IF(AND(OR(K215="①",K215=1),VLOOKUP(M215,医療機関データ!$A:$G,4,FALSE)="－"),"自己採取不可","")))</f>
        <v/>
      </c>
      <c r="Q215" s="106" t="str">
        <f>IF(C215="","",IF(AND(L215&lt;&gt;1,L215&lt;&gt;2,L215&lt;&gt;"①",L215&lt;&gt;"②"),"無効です",IF(AND(OR(L215="②",L215=2),VLOOKUP(M215,医療機関データ!$A:$G,6,FALSE)="－"),"マンモグラフィー不可","")))</f>
        <v/>
      </c>
      <c r="R215" s="106" t="str">
        <f t="shared" si="6"/>
        <v/>
      </c>
      <c r="S215" s="106" t="str">
        <f t="shared" si="7"/>
        <v/>
      </c>
    </row>
    <row r="216" spans="1:19" ht="18" customHeight="1" x14ac:dyDescent="0.15">
      <c r="A216" s="100">
        <v>206</v>
      </c>
      <c r="B216" s="89"/>
      <c r="C216" s="61"/>
      <c r="D216" s="61"/>
      <c r="E216" s="61"/>
      <c r="F216" s="61"/>
      <c r="G216" s="62"/>
      <c r="H216" s="63"/>
      <c r="I216" s="61"/>
      <c r="J216" s="63"/>
      <c r="K216" s="61"/>
      <c r="L216" s="61"/>
      <c r="M216" s="90"/>
      <c r="N216" s="76"/>
      <c r="O216" s="78" t="str">
        <f>IF(C216="","",VLOOKUP(M216,医療機関データ!$A:$B,2,FALSE))</f>
        <v/>
      </c>
      <c r="P216" s="106" t="str">
        <f>IF(C216="","",IF(AND(K216&lt;&gt;1,K216&lt;&gt;2,K216&lt;&gt;3,K216&lt;&gt;"①",K216&lt;&gt;"②",K216&lt;&gt;"③"),"無効です",IF(AND(OR(K216="①",K216=1),VLOOKUP(M216,医療機関データ!$A:$G,4,FALSE)="－"),"自己採取不可","")))</f>
        <v/>
      </c>
      <c r="Q216" s="106" t="str">
        <f>IF(C216="","",IF(AND(L216&lt;&gt;1,L216&lt;&gt;2,L216&lt;&gt;"①",L216&lt;&gt;"②"),"無効です",IF(AND(OR(L216="②",L216=2),VLOOKUP(M216,医療機関データ!$A:$G,6,FALSE)="－"),"マンモグラフィー不可","")))</f>
        <v/>
      </c>
      <c r="R216" s="106" t="str">
        <f t="shared" si="6"/>
        <v/>
      </c>
      <c r="S216" s="106" t="str">
        <f t="shared" si="7"/>
        <v/>
      </c>
    </row>
    <row r="217" spans="1:19" ht="18" customHeight="1" x14ac:dyDescent="0.15">
      <c r="A217" s="100">
        <v>207</v>
      </c>
      <c r="B217" s="89"/>
      <c r="C217" s="61"/>
      <c r="D217" s="61"/>
      <c r="E217" s="61"/>
      <c r="F217" s="61"/>
      <c r="G217" s="62"/>
      <c r="H217" s="63"/>
      <c r="I217" s="61"/>
      <c r="J217" s="63"/>
      <c r="K217" s="61"/>
      <c r="L217" s="61"/>
      <c r="M217" s="90"/>
      <c r="N217" s="76"/>
      <c r="O217" s="78" t="str">
        <f>IF(C217="","",VLOOKUP(M217,医療機関データ!$A:$B,2,FALSE))</f>
        <v/>
      </c>
      <c r="P217" s="106" t="str">
        <f>IF(C217="","",IF(AND(K217&lt;&gt;1,K217&lt;&gt;2,K217&lt;&gt;3,K217&lt;&gt;"①",K217&lt;&gt;"②",K217&lt;&gt;"③"),"無効です",IF(AND(OR(K217="①",K217=1),VLOOKUP(M217,医療機関データ!$A:$G,4,FALSE)="－"),"自己採取不可","")))</f>
        <v/>
      </c>
      <c r="Q217" s="106" t="str">
        <f>IF(C217="","",IF(AND(L217&lt;&gt;1,L217&lt;&gt;2,L217&lt;&gt;"①",L217&lt;&gt;"②"),"無効です",IF(AND(OR(L217="②",L217=2),VLOOKUP(M217,医療機関データ!$A:$G,6,FALSE)="－"),"マンモグラフィー不可","")))</f>
        <v/>
      </c>
      <c r="R217" s="106" t="str">
        <f t="shared" si="6"/>
        <v/>
      </c>
      <c r="S217" s="106" t="str">
        <f t="shared" si="7"/>
        <v/>
      </c>
    </row>
    <row r="218" spans="1:19" ht="18" customHeight="1" x14ac:dyDescent="0.15">
      <c r="A218" s="100">
        <v>208</v>
      </c>
      <c r="B218" s="89"/>
      <c r="C218" s="61"/>
      <c r="D218" s="61"/>
      <c r="E218" s="61"/>
      <c r="F218" s="61"/>
      <c r="G218" s="62"/>
      <c r="H218" s="63"/>
      <c r="I218" s="61"/>
      <c r="J218" s="63"/>
      <c r="K218" s="61"/>
      <c r="L218" s="61"/>
      <c r="M218" s="90"/>
      <c r="N218" s="76"/>
      <c r="O218" s="78" t="str">
        <f>IF(C218="","",VLOOKUP(M218,医療機関データ!$A:$B,2,FALSE))</f>
        <v/>
      </c>
      <c r="P218" s="106" t="str">
        <f>IF(C218="","",IF(AND(K218&lt;&gt;1,K218&lt;&gt;2,K218&lt;&gt;3,K218&lt;&gt;"①",K218&lt;&gt;"②",K218&lt;&gt;"③"),"無効です",IF(AND(OR(K218="①",K218=1),VLOOKUP(M218,医療機関データ!$A:$G,4,FALSE)="－"),"自己採取不可","")))</f>
        <v/>
      </c>
      <c r="Q218" s="106" t="str">
        <f>IF(C218="","",IF(AND(L218&lt;&gt;1,L218&lt;&gt;2,L218&lt;&gt;"①",L218&lt;&gt;"②"),"無効です",IF(AND(OR(L218="②",L218=2),VLOOKUP(M218,医療機関データ!$A:$G,6,FALSE)="－"),"マンモグラフィー不可","")))</f>
        <v/>
      </c>
      <c r="R218" s="106" t="str">
        <f t="shared" si="6"/>
        <v/>
      </c>
      <c r="S218" s="106" t="str">
        <f t="shared" si="7"/>
        <v/>
      </c>
    </row>
    <row r="219" spans="1:19" ht="18" customHeight="1" x14ac:dyDescent="0.15">
      <c r="A219" s="100">
        <v>209</v>
      </c>
      <c r="B219" s="89"/>
      <c r="C219" s="61"/>
      <c r="D219" s="61"/>
      <c r="E219" s="61"/>
      <c r="F219" s="61"/>
      <c r="G219" s="62"/>
      <c r="H219" s="63"/>
      <c r="I219" s="61"/>
      <c r="J219" s="63"/>
      <c r="K219" s="61"/>
      <c r="L219" s="61"/>
      <c r="M219" s="90"/>
      <c r="N219" s="76"/>
      <c r="O219" s="78" t="str">
        <f>IF(C219="","",VLOOKUP(M219,医療機関データ!$A:$B,2,FALSE))</f>
        <v/>
      </c>
      <c r="P219" s="106" t="str">
        <f>IF(C219="","",IF(AND(K219&lt;&gt;1,K219&lt;&gt;2,K219&lt;&gt;3,K219&lt;&gt;"①",K219&lt;&gt;"②",K219&lt;&gt;"③"),"無効です",IF(AND(OR(K219="①",K219=1),VLOOKUP(M219,医療機関データ!$A:$G,4,FALSE)="－"),"自己採取不可","")))</f>
        <v/>
      </c>
      <c r="Q219" s="106" t="str">
        <f>IF(C219="","",IF(AND(L219&lt;&gt;1,L219&lt;&gt;2,L219&lt;&gt;"①",L219&lt;&gt;"②"),"無効です",IF(AND(OR(L219="②",L219=2),VLOOKUP(M219,医療機関データ!$A:$G,6,FALSE)="－"),"マンモグラフィー不可","")))</f>
        <v/>
      </c>
      <c r="R219" s="106" t="str">
        <f t="shared" si="6"/>
        <v/>
      </c>
      <c r="S219" s="106" t="str">
        <f t="shared" si="7"/>
        <v/>
      </c>
    </row>
    <row r="220" spans="1:19" ht="18" customHeight="1" x14ac:dyDescent="0.15">
      <c r="A220" s="100">
        <v>210</v>
      </c>
      <c r="B220" s="89"/>
      <c r="C220" s="61"/>
      <c r="D220" s="61"/>
      <c r="E220" s="61"/>
      <c r="F220" s="61"/>
      <c r="G220" s="62"/>
      <c r="H220" s="63"/>
      <c r="I220" s="61"/>
      <c r="J220" s="63"/>
      <c r="K220" s="61"/>
      <c r="L220" s="61"/>
      <c r="M220" s="90"/>
      <c r="N220" s="76"/>
      <c r="O220" s="78" t="str">
        <f>IF(C220="","",VLOOKUP(M220,医療機関データ!$A:$B,2,FALSE))</f>
        <v/>
      </c>
      <c r="P220" s="106" t="str">
        <f>IF(C220="","",IF(AND(K220&lt;&gt;1,K220&lt;&gt;2,K220&lt;&gt;3,K220&lt;&gt;"①",K220&lt;&gt;"②",K220&lt;&gt;"③"),"無効です",IF(AND(OR(K220="①",K220=1),VLOOKUP(M220,医療機関データ!$A:$G,4,FALSE)="－"),"自己採取不可","")))</f>
        <v/>
      </c>
      <c r="Q220" s="106" t="str">
        <f>IF(C220="","",IF(AND(L220&lt;&gt;1,L220&lt;&gt;2,L220&lt;&gt;"①",L220&lt;&gt;"②"),"無効です",IF(AND(OR(L220="②",L220=2),VLOOKUP(M220,医療機関データ!$A:$G,6,FALSE)="－"),"マンモグラフィー不可","")))</f>
        <v/>
      </c>
      <c r="R220" s="106" t="str">
        <f t="shared" si="6"/>
        <v/>
      </c>
      <c r="S220" s="106" t="str">
        <f t="shared" si="7"/>
        <v/>
      </c>
    </row>
    <row r="221" spans="1:19" ht="18" customHeight="1" x14ac:dyDescent="0.15">
      <c r="A221" s="100">
        <v>211</v>
      </c>
      <c r="B221" s="89"/>
      <c r="C221" s="61"/>
      <c r="D221" s="61"/>
      <c r="E221" s="61"/>
      <c r="F221" s="61"/>
      <c r="G221" s="62"/>
      <c r="H221" s="63"/>
      <c r="I221" s="61"/>
      <c r="J221" s="63"/>
      <c r="K221" s="61"/>
      <c r="L221" s="61"/>
      <c r="M221" s="90"/>
      <c r="N221" s="76"/>
      <c r="O221" s="78" t="str">
        <f>IF(C221="","",VLOOKUP(M221,医療機関データ!$A:$B,2,FALSE))</f>
        <v/>
      </c>
      <c r="P221" s="106" t="str">
        <f>IF(C221="","",IF(AND(K221&lt;&gt;1,K221&lt;&gt;2,K221&lt;&gt;3,K221&lt;&gt;"①",K221&lt;&gt;"②",K221&lt;&gt;"③"),"無効です",IF(AND(OR(K221="①",K221=1),VLOOKUP(M221,医療機関データ!$A:$G,4,FALSE)="－"),"自己採取不可","")))</f>
        <v/>
      </c>
      <c r="Q221" s="106" t="str">
        <f>IF(C221="","",IF(AND(L221&lt;&gt;1,L221&lt;&gt;2,L221&lt;&gt;"①",L221&lt;&gt;"②"),"無効です",IF(AND(OR(L221="②",L221=2),VLOOKUP(M221,医療機関データ!$A:$G,6,FALSE)="－"),"マンモグラフィー不可","")))</f>
        <v/>
      </c>
      <c r="R221" s="106" t="str">
        <f t="shared" si="6"/>
        <v/>
      </c>
      <c r="S221" s="106" t="str">
        <f t="shared" si="7"/>
        <v/>
      </c>
    </row>
    <row r="222" spans="1:19" ht="18" customHeight="1" x14ac:dyDescent="0.15">
      <c r="A222" s="100">
        <v>212</v>
      </c>
      <c r="B222" s="89"/>
      <c r="C222" s="61"/>
      <c r="D222" s="61"/>
      <c r="E222" s="61"/>
      <c r="F222" s="61"/>
      <c r="G222" s="62"/>
      <c r="H222" s="63"/>
      <c r="I222" s="61"/>
      <c r="J222" s="63"/>
      <c r="K222" s="61"/>
      <c r="L222" s="61"/>
      <c r="M222" s="90"/>
      <c r="N222" s="76"/>
      <c r="O222" s="78" t="str">
        <f>IF(C222="","",VLOOKUP(M222,医療機関データ!$A:$B,2,FALSE))</f>
        <v/>
      </c>
      <c r="P222" s="106" t="str">
        <f>IF(C222="","",IF(AND(K222&lt;&gt;1,K222&lt;&gt;2,K222&lt;&gt;3,K222&lt;&gt;"①",K222&lt;&gt;"②",K222&lt;&gt;"③"),"無効です",IF(AND(OR(K222="①",K222=1),VLOOKUP(M222,医療機関データ!$A:$G,4,FALSE)="－"),"自己採取不可","")))</f>
        <v/>
      </c>
      <c r="Q222" s="106" t="str">
        <f>IF(C222="","",IF(AND(L222&lt;&gt;1,L222&lt;&gt;2,L222&lt;&gt;"①",L222&lt;&gt;"②"),"無効です",IF(AND(OR(L222="②",L222=2),VLOOKUP(M222,医療機関データ!$A:$G,6,FALSE)="－"),"マンモグラフィー不可","")))</f>
        <v/>
      </c>
      <c r="R222" s="106" t="str">
        <f t="shared" si="6"/>
        <v/>
      </c>
      <c r="S222" s="106" t="str">
        <f t="shared" si="7"/>
        <v/>
      </c>
    </row>
    <row r="223" spans="1:19" ht="18" customHeight="1" x14ac:dyDescent="0.15">
      <c r="A223" s="100">
        <v>213</v>
      </c>
      <c r="B223" s="89"/>
      <c r="C223" s="61"/>
      <c r="D223" s="61"/>
      <c r="E223" s="61"/>
      <c r="F223" s="61"/>
      <c r="G223" s="62"/>
      <c r="H223" s="63"/>
      <c r="I223" s="61"/>
      <c r="J223" s="63"/>
      <c r="K223" s="61"/>
      <c r="L223" s="61"/>
      <c r="M223" s="90"/>
      <c r="N223" s="76"/>
      <c r="O223" s="78" t="str">
        <f>IF(C223="","",VLOOKUP(M223,医療機関データ!$A:$B,2,FALSE))</f>
        <v/>
      </c>
      <c r="P223" s="106" t="str">
        <f>IF(C223="","",IF(AND(K223&lt;&gt;1,K223&lt;&gt;2,K223&lt;&gt;3,K223&lt;&gt;"①",K223&lt;&gt;"②",K223&lt;&gt;"③"),"無効です",IF(AND(OR(K223="①",K223=1),VLOOKUP(M223,医療機関データ!$A:$G,4,FALSE)="－"),"自己採取不可","")))</f>
        <v/>
      </c>
      <c r="Q223" s="106" t="str">
        <f>IF(C223="","",IF(AND(L223&lt;&gt;1,L223&lt;&gt;2,L223&lt;&gt;"①",L223&lt;&gt;"②"),"無効です",IF(AND(OR(L223="②",L223=2),VLOOKUP(M223,医療機関データ!$A:$G,6,FALSE)="－"),"マンモグラフィー不可","")))</f>
        <v/>
      </c>
      <c r="R223" s="106" t="str">
        <f t="shared" si="6"/>
        <v/>
      </c>
      <c r="S223" s="106" t="str">
        <f t="shared" si="7"/>
        <v/>
      </c>
    </row>
    <row r="224" spans="1:19" ht="18" customHeight="1" x14ac:dyDescent="0.15">
      <c r="A224" s="100">
        <v>214</v>
      </c>
      <c r="B224" s="89"/>
      <c r="C224" s="61"/>
      <c r="D224" s="61"/>
      <c r="E224" s="61"/>
      <c r="F224" s="61"/>
      <c r="G224" s="62"/>
      <c r="H224" s="63"/>
      <c r="I224" s="61"/>
      <c r="J224" s="63"/>
      <c r="K224" s="61"/>
      <c r="L224" s="61"/>
      <c r="M224" s="90"/>
      <c r="N224" s="76"/>
      <c r="O224" s="78" t="str">
        <f>IF(C224="","",VLOOKUP(M224,医療機関データ!$A:$B,2,FALSE))</f>
        <v/>
      </c>
      <c r="P224" s="106" t="str">
        <f>IF(C224="","",IF(AND(K224&lt;&gt;1,K224&lt;&gt;2,K224&lt;&gt;3,K224&lt;&gt;"①",K224&lt;&gt;"②",K224&lt;&gt;"③"),"無効です",IF(AND(OR(K224="①",K224=1),VLOOKUP(M224,医療機関データ!$A:$G,4,FALSE)="－"),"自己採取不可","")))</f>
        <v/>
      </c>
      <c r="Q224" s="106" t="str">
        <f>IF(C224="","",IF(AND(L224&lt;&gt;1,L224&lt;&gt;2,L224&lt;&gt;"①",L224&lt;&gt;"②"),"無効です",IF(AND(OR(L224="②",L224=2),VLOOKUP(M224,医療機関データ!$A:$G,6,FALSE)="－"),"マンモグラフィー不可","")))</f>
        <v/>
      </c>
      <c r="R224" s="106" t="str">
        <f t="shared" si="6"/>
        <v/>
      </c>
      <c r="S224" s="106" t="str">
        <f t="shared" si="7"/>
        <v/>
      </c>
    </row>
    <row r="225" spans="1:19" ht="18" customHeight="1" x14ac:dyDescent="0.15">
      <c r="A225" s="100">
        <v>215</v>
      </c>
      <c r="B225" s="89"/>
      <c r="C225" s="61"/>
      <c r="D225" s="61"/>
      <c r="E225" s="61"/>
      <c r="F225" s="61"/>
      <c r="G225" s="62"/>
      <c r="H225" s="63"/>
      <c r="I225" s="61"/>
      <c r="J225" s="63"/>
      <c r="K225" s="61"/>
      <c r="L225" s="61"/>
      <c r="M225" s="90"/>
      <c r="N225" s="76"/>
      <c r="O225" s="78" t="str">
        <f>IF(C225="","",VLOOKUP(M225,医療機関データ!$A:$B,2,FALSE))</f>
        <v/>
      </c>
      <c r="P225" s="106" t="str">
        <f>IF(C225="","",IF(AND(K225&lt;&gt;1,K225&lt;&gt;2,K225&lt;&gt;3,K225&lt;&gt;"①",K225&lt;&gt;"②",K225&lt;&gt;"③"),"無効です",IF(AND(OR(K225="①",K225=1),VLOOKUP(M225,医療機関データ!$A:$G,4,FALSE)="－"),"自己採取不可","")))</f>
        <v/>
      </c>
      <c r="Q225" s="106" t="str">
        <f>IF(C225="","",IF(AND(L225&lt;&gt;1,L225&lt;&gt;2,L225&lt;&gt;"①",L225&lt;&gt;"②"),"無効です",IF(AND(OR(L225="②",L225=2),VLOOKUP(M225,医療機関データ!$A:$G,6,FALSE)="－"),"マンモグラフィー不可","")))</f>
        <v/>
      </c>
      <c r="R225" s="106" t="str">
        <f t="shared" si="6"/>
        <v/>
      </c>
      <c r="S225" s="106" t="str">
        <f t="shared" si="7"/>
        <v/>
      </c>
    </row>
    <row r="226" spans="1:19" ht="18" customHeight="1" x14ac:dyDescent="0.15">
      <c r="A226" s="100">
        <v>216</v>
      </c>
      <c r="B226" s="89"/>
      <c r="C226" s="61"/>
      <c r="D226" s="61"/>
      <c r="E226" s="61"/>
      <c r="F226" s="61"/>
      <c r="G226" s="62"/>
      <c r="H226" s="63"/>
      <c r="I226" s="61"/>
      <c r="J226" s="63"/>
      <c r="K226" s="61"/>
      <c r="L226" s="61"/>
      <c r="M226" s="90"/>
      <c r="N226" s="76"/>
      <c r="O226" s="78" t="str">
        <f>IF(C226="","",VLOOKUP(M226,医療機関データ!$A:$B,2,FALSE))</f>
        <v/>
      </c>
      <c r="P226" s="106" t="str">
        <f>IF(C226="","",IF(AND(K226&lt;&gt;1,K226&lt;&gt;2,K226&lt;&gt;3,K226&lt;&gt;"①",K226&lt;&gt;"②",K226&lt;&gt;"③"),"無効です",IF(AND(OR(K226="①",K226=1),VLOOKUP(M226,医療機関データ!$A:$G,4,FALSE)="－"),"自己採取不可","")))</f>
        <v/>
      </c>
      <c r="Q226" s="106" t="str">
        <f>IF(C226="","",IF(AND(L226&lt;&gt;1,L226&lt;&gt;2,L226&lt;&gt;"①",L226&lt;&gt;"②"),"無効です",IF(AND(OR(L226="②",L226=2),VLOOKUP(M226,医療機関データ!$A:$G,6,FALSE)="－"),"マンモグラフィー不可","")))</f>
        <v/>
      </c>
      <c r="R226" s="106" t="str">
        <f t="shared" si="6"/>
        <v/>
      </c>
      <c r="S226" s="106" t="str">
        <f t="shared" si="7"/>
        <v/>
      </c>
    </row>
    <row r="227" spans="1:19" ht="18" customHeight="1" x14ac:dyDescent="0.15">
      <c r="A227" s="100">
        <v>217</v>
      </c>
      <c r="B227" s="89"/>
      <c r="C227" s="61"/>
      <c r="D227" s="61"/>
      <c r="E227" s="61"/>
      <c r="F227" s="61"/>
      <c r="G227" s="62"/>
      <c r="H227" s="63"/>
      <c r="I227" s="61"/>
      <c r="J227" s="63"/>
      <c r="K227" s="61"/>
      <c r="L227" s="61"/>
      <c r="M227" s="90"/>
      <c r="N227" s="76"/>
      <c r="O227" s="78" t="str">
        <f>IF(C227="","",VLOOKUP(M227,医療機関データ!$A:$B,2,FALSE))</f>
        <v/>
      </c>
      <c r="P227" s="106" t="str">
        <f>IF(C227="","",IF(AND(K227&lt;&gt;1,K227&lt;&gt;2,K227&lt;&gt;3,K227&lt;&gt;"①",K227&lt;&gt;"②",K227&lt;&gt;"③"),"無効です",IF(AND(OR(K227="①",K227=1),VLOOKUP(M227,医療機関データ!$A:$G,4,FALSE)="－"),"自己採取不可","")))</f>
        <v/>
      </c>
      <c r="Q227" s="106" t="str">
        <f>IF(C227="","",IF(AND(L227&lt;&gt;1,L227&lt;&gt;2,L227&lt;&gt;"①",L227&lt;&gt;"②"),"無効です",IF(AND(OR(L227="②",L227=2),VLOOKUP(M227,医療機関データ!$A:$G,6,FALSE)="－"),"マンモグラフィー不可","")))</f>
        <v/>
      </c>
      <c r="R227" s="106" t="str">
        <f t="shared" si="6"/>
        <v/>
      </c>
      <c r="S227" s="106" t="str">
        <f t="shared" si="7"/>
        <v/>
      </c>
    </row>
    <row r="228" spans="1:19" ht="18" customHeight="1" x14ac:dyDescent="0.15">
      <c r="A228" s="100">
        <v>218</v>
      </c>
      <c r="B228" s="89"/>
      <c r="C228" s="61"/>
      <c r="D228" s="61"/>
      <c r="E228" s="61"/>
      <c r="F228" s="61"/>
      <c r="G228" s="62"/>
      <c r="H228" s="63"/>
      <c r="I228" s="61"/>
      <c r="J228" s="63"/>
      <c r="K228" s="61"/>
      <c r="L228" s="61"/>
      <c r="M228" s="90"/>
      <c r="N228" s="76"/>
      <c r="O228" s="78" t="str">
        <f>IF(C228="","",VLOOKUP(M228,医療機関データ!$A:$B,2,FALSE))</f>
        <v/>
      </c>
      <c r="P228" s="106" t="str">
        <f>IF(C228="","",IF(AND(K228&lt;&gt;1,K228&lt;&gt;2,K228&lt;&gt;3,K228&lt;&gt;"①",K228&lt;&gt;"②",K228&lt;&gt;"③"),"無効です",IF(AND(OR(K228="①",K228=1),VLOOKUP(M228,医療機関データ!$A:$G,4,FALSE)="－"),"自己採取不可","")))</f>
        <v/>
      </c>
      <c r="Q228" s="106" t="str">
        <f>IF(C228="","",IF(AND(L228&lt;&gt;1,L228&lt;&gt;2,L228&lt;&gt;"①",L228&lt;&gt;"②"),"無効です",IF(AND(OR(L228="②",L228=2),VLOOKUP(M228,医療機関データ!$A:$G,6,FALSE)="－"),"マンモグラフィー不可","")))</f>
        <v/>
      </c>
      <c r="R228" s="106" t="str">
        <f t="shared" si="6"/>
        <v/>
      </c>
      <c r="S228" s="106" t="str">
        <f t="shared" si="7"/>
        <v/>
      </c>
    </row>
    <row r="229" spans="1:19" ht="18" customHeight="1" x14ac:dyDescent="0.15">
      <c r="A229" s="100">
        <v>219</v>
      </c>
      <c r="B229" s="89"/>
      <c r="C229" s="61"/>
      <c r="D229" s="61"/>
      <c r="E229" s="61"/>
      <c r="F229" s="61"/>
      <c r="G229" s="62"/>
      <c r="H229" s="63"/>
      <c r="I229" s="61"/>
      <c r="J229" s="63"/>
      <c r="K229" s="61"/>
      <c r="L229" s="61"/>
      <c r="M229" s="90"/>
      <c r="N229" s="76"/>
      <c r="O229" s="78" t="str">
        <f>IF(C229="","",VLOOKUP(M229,医療機関データ!$A:$B,2,FALSE))</f>
        <v/>
      </c>
      <c r="P229" s="106" t="str">
        <f>IF(C229="","",IF(AND(K229&lt;&gt;1,K229&lt;&gt;2,K229&lt;&gt;3,K229&lt;&gt;"①",K229&lt;&gt;"②",K229&lt;&gt;"③"),"無効です",IF(AND(OR(K229="①",K229=1),VLOOKUP(M229,医療機関データ!$A:$G,4,FALSE)="－"),"自己採取不可","")))</f>
        <v/>
      </c>
      <c r="Q229" s="106" t="str">
        <f>IF(C229="","",IF(AND(L229&lt;&gt;1,L229&lt;&gt;2,L229&lt;&gt;"①",L229&lt;&gt;"②"),"無効です",IF(AND(OR(L229="②",L229=2),VLOOKUP(M229,医療機関データ!$A:$G,6,FALSE)="－"),"マンモグラフィー不可","")))</f>
        <v/>
      </c>
      <c r="R229" s="106" t="str">
        <f t="shared" si="6"/>
        <v/>
      </c>
      <c r="S229" s="106" t="str">
        <f t="shared" si="7"/>
        <v/>
      </c>
    </row>
    <row r="230" spans="1:19" ht="18" customHeight="1" x14ac:dyDescent="0.15">
      <c r="A230" s="100">
        <v>220</v>
      </c>
      <c r="B230" s="89"/>
      <c r="C230" s="61"/>
      <c r="D230" s="61"/>
      <c r="E230" s="61"/>
      <c r="F230" s="61"/>
      <c r="G230" s="62"/>
      <c r="H230" s="63"/>
      <c r="I230" s="61"/>
      <c r="J230" s="63"/>
      <c r="K230" s="61"/>
      <c r="L230" s="61"/>
      <c r="M230" s="90"/>
      <c r="N230" s="76"/>
      <c r="O230" s="78" t="str">
        <f>IF(C230="","",VLOOKUP(M230,医療機関データ!$A:$B,2,FALSE))</f>
        <v/>
      </c>
      <c r="P230" s="106" t="str">
        <f>IF(C230="","",IF(AND(K230&lt;&gt;1,K230&lt;&gt;2,K230&lt;&gt;3,K230&lt;&gt;"①",K230&lt;&gt;"②",K230&lt;&gt;"③"),"無効です",IF(AND(OR(K230="①",K230=1),VLOOKUP(M230,医療機関データ!$A:$G,4,FALSE)="－"),"自己採取不可","")))</f>
        <v/>
      </c>
      <c r="Q230" s="106" t="str">
        <f>IF(C230="","",IF(AND(L230&lt;&gt;1,L230&lt;&gt;2,L230&lt;&gt;"①",L230&lt;&gt;"②"),"無効です",IF(AND(OR(L230="②",L230=2),VLOOKUP(M230,医療機関データ!$A:$G,6,FALSE)="－"),"マンモグラフィー不可","")))</f>
        <v/>
      </c>
      <c r="R230" s="106" t="str">
        <f t="shared" si="6"/>
        <v/>
      </c>
      <c r="S230" s="106" t="str">
        <f t="shared" si="7"/>
        <v/>
      </c>
    </row>
    <row r="231" spans="1:19" ht="18" customHeight="1" x14ac:dyDescent="0.15">
      <c r="A231" s="100">
        <v>221</v>
      </c>
      <c r="B231" s="89"/>
      <c r="C231" s="61"/>
      <c r="D231" s="61"/>
      <c r="E231" s="61"/>
      <c r="F231" s="61"/>
      <c r="G231" s="62"/>
      <c r="H231" s="63"/>
      <c r="I231" s="61"/>
      <c r="J231" s="63"/>
      <c r="K231" s="61"/>
      <c r="L231" s="61"/>
      <c r="M231" s="90"/>
      <c r="N231" s="76"/>
      <c r="O231" s="78" t="str">
        <f>IF(C231="","",VLOOKUP(M231,医療機関データ!$A:$B,2,FALSE))</f>
        <v/>
      </c>
      <c r="P231" s="106" t="str">
        <f>IF(C231="","",IF(AND(K231&lt;&gt;1,K231&lt;&gt;2,K231&lt;&gt;3,K231&lt;&gt;"①",K231&lt;&gt;"②",K231&lt;&gt;"③"),"無効です",IF(AND(OR(K231="①",K231=1),VLOOKUP(M231,医療機関データ!$A:$G,4,FALSE)="－"),"自己採取不可","")))</f>
        <v/>
      </c>
      <c r="Q231" s="106" t="str">
        <f>IF(C231="","",IF(AND(L231&lt;&gt;1,L231&lt;&gt;2,L231&lt;&gt;"①",L231&lt;&gt;"②"),"無効です",IF(AND(OR(L231="②",L231=2),VLOOKUP(M231,医療機関データ!$A:$G,6,FALSE)="－"),"マンモグラフィー不可","")))</f>
        <v/>
      </c>
      <c r="R231" s="106" t="str">
        <f t="shared" si="6"/>
        <v/>
      </c>
      <c r="S231" s="106" t="str">
        <f t="shared" si="7"/>
        <v/>
      </c>
    </row>
    <row r="232" spans="1:19" ht="18" customHeight="1" x14ac:dyDescent="0.15">
      <c r="A232" s="100">
        <v>222</v>
      </c>
      <c r="B232" s="89"/>
      <c r="C232" s="61"/>
      <c r="D232" s="61"/>
      <c r="E232" s="61"/>
      <c r="F232" s="61"/>
      <c r="G232" s="62"/>
      <c r="H232" s="63"/>
      <c r="I232" s="61"/>
      <c r="J232" s="63"/>
      <c r="K232" s="61"/>
      <c r="L232" s="61"/>
      <c r="M232" s="90"/>
      <c r="N232" s="76"/>
      <c r="O232" s="78" t="str">
        <f>IF(C232="","",VLOOKUP(M232,医療機関データ!$A:$B,2,FALSE))</f>
        <v/>
      </c>
      <c r="P232" s="106" t="str">
        <f>IF(C232="","",IF(AND(K232&lt;&gt;1,K232&lt;&gt;2,K232&lt;&gt;3,K232&lt;&gt;"①",K232&lt;&gt;"②",K232&lt;&gt;"③"),"無効です",IF(AND(OR(K232="①",K232=1),VLOOKUP(M232,医療機関データ!$A:$G,4,FALSE)="－"),"自己採取不可","")))</f>
        <v/>
      </c>
      <c r="Q232" s="106" t="str">
        <f>IF(C232="","",IF(AND(L232&lt;&gt;1,L232&lt;&gt;2,L232&lt;&gt;"①",L232&lt;&gt;"②"),"無効です",IF(AND(OR(L232="②",L232=2),VLOOKUP(M232,医療機関データ!$A:$G,6,FALSE)="－"),"マンモグラフィー不可","")))</f>
        <v/>
      </c>
      <c r="R232" s="106" t="str">
        <f t="shared" si="6"/>
        <v/>
      </c>
      <c r="S232" s="106" t="str">
        <f t="shared" si="7"/>
        <v/>
      </c>
    </row>
    <row r="233" spans="1:19" ht="18" customHeight="1" x14ac:dyDescent="0.15">
      <c r="A233" s="100">
        <v>223</v>
      </c>
      <c r="B233" s="89"/>
      <c r="C233" s="61"/>
      <c r="D233" s="61"/>
      <c r="E233" s="61"/>
      <c r="F233" s="61"/>
      <c r="G233" s="62"/>
      <c r="H233" s="63"/>
      <c r="I233" s="61"/>
      <c r="J233" s="63"/>
      <c r="K233" s="61"/>
      <c r="L233" s="61"/>
      <c r="M233" s="90"/>
      <c r="N233" s="76"/>
      <c r="O233" s="78" t="str">
        <f>IF(C233="","",VLOOKUP(M233,医療機関データ!$A:$B,2,FALSE))</f>
        <v/>
      </c>
      <c r="P233" s="106" t="str">
        <f>IF(C233="","",IF(AND(K233&lt;&gt;1,K233&lt;&gt;2,K233&lt;&gt;3,K233&lt;&gt;"①",K233&lt;&gt;"②",K233&lt;&gt;"③"),"無効です",IF(AND(OR(K233="①",K233=1),VLOOKUP(M233,医療機関データ!$A:$G,4,FALSE)="－"),"自己採取不可","")))</f>
        <v/>
      </c>
      <c r="Q233" s="106" t="str">
        <f>IF(C233="","",IF(AND(L233&lt;&gt;1,L233&lt;&gt;2,L233&lt;&gt;"①",L233&lt;&gt;"②"),"無効です",IF(AND(OR(L233="②",L233=2),VLOOKUP(M233,医療機関データ!$A:$G,6,FALSE)="－"),"マンモグラフィー不可","")))</f>
        <v/>
      </c>
      <c r="R233" s="106" t="str">
        <f t="shared" si="6"/>
        <v/>
      </c>
      <c r="S233" s="106" t="str">
        <f t="shared" si="7"/>
        <v/>
      </c>
    </row>
    <row r="234" spans="1:19" ht="18" customHeight="1" x14ac:dyDescent="0.15">
      <c r="A234" s="100">
        <v>224</v>
      </c>
      <c r="B234" s="89"/>
      <c r="C234" s="61"/>
      <c r="D234" s="61"/>
      <c r="E234" s="61"/>
      <c r="F234" s="61"/>
      <c r="G234" s="62"/>
      <c r="H234" s="63"/>
      <c r="I234" s="61"/>
      <c r="J234" s="63"/>
      <c r="K234" s="61"/>
      <c r="L234" s="61"/>
      <c r="M234" s="90"/>
      <c r="N234" s="76"/>
      <c r="O234" s="78" t="str">
        <f>IF(C234="","",VLOOKUP(M234,医療機関データ!$A:$B,2,FALSE))</f>
        <v/>
      </c>
      <c r="P234" s="106" t="str">
        <f>IF(C234="","",IF(AND(K234&lt;&gt;1,K234&lt;&gt;2,K234&lt;&gt;3,K234&lt;&gt;"①",K234&lt;&gt;"②",K234&lt;&gt;"③"),"無効です",IF(AND(OR(K234="①",K234=1),VLOOKUP(M234,医療機関データ!$A:$G,4,FALSE)="－"),"自己採取不可","")))</f>
        <v/>
      </c>
      <c r="Q234" s="106" t="str">
        <f>IF(C234="","",IF(AND(L234&lt;&gt;1,L234&lt;&gt;2,L234&lt;&gt;"①",L234&lt;&gt;"②"),"無効です",IF(AND(OR(L234="②",L234=2),VLOOKUP(M234,医療機関データ!$A:$G,6,FALSE)="－"),"マンモグラフィー不可","")))</f>
        <v/>
      </c>
      <c r="R234" s="106" t="str">
        <f t="shared" si="6"/>
        <v/>
      </c>
      <c r="S234" s="106" t="str">
        <f t="shared" si="7"/>
        <v/>
      </c>
    </row>
    <row r="235" spans="1:19" ht="18" customHeight="1" x14ac:dyDescent="0.15">
      <c r="A235" s="100">
        <v>225</v>
      </c>
      <c r="B235" s="89"/>
      <c r="C235" s="61"/>
      <c r="D235" s="61"/>
      <c r="E235" s="61"/>
      <c r="F235" s="61"/>
      <c r="G235" s="62"/>
      <c r="H235" s="63"/>
      <c r="I235" s="61"/>
      <c r="J235" s="63"/>
      <c r="K235" s="61"/>
      <c r="L235" s="61"/>
      <c r="M235" s="90"/>
      <c r="N235" s="76"/>
      <c r="O235" s="78" t="str">
        <f>IF(C235="","",VLOOKUP(M235,医療機関データ!$A:$B,2,FALSE))</f>
        <v/>
      </c>
      <c r="P235" s="106" t="str">
        <f>IF(C235="","",IF(AND(K235&lt;&gt;1,K235&lt;&gt;2,K235&lt;&gt;3,K235&lt;&gt;"①",K235&lt;&gt;"②",K235&lt;&gt;"③"),"無効です",IF(AND(OR(K235="①",K235=1),VLOOKUP(M235,医療機関データ!$A:$G,4,FALSE)="－"),"自己採取不可","")))</f>
        <v/>
      </c>
      <c r="Q235" s="106" t="str">
        <f>IF(C235="","",IF(AND(L235&lt;&gt;1,L235&lt;&gt;2,L235&lt;&gt;"①",L235&lt;&gt;"②"),"無効です",IF(AND(OR(L235="②",L235=2),VLOOKUP(M235,医療機関データ!$A:$G,6,FALSE)="－"),"マンモグラフィー不可","")))</f>
        <v/>
      </c>
      <c r="R235" s="106" t="str">
        <f t="shared" si="6"/>
        <v/>
      </c>
      <c r="S235" s="106" t="str">
        <f t="shared" si="7"/>
        <v/>
      </c>
    </row>
    <row r="236" spans="1:19" ht="18" customHeight="1" x14ac:dyDescent="0.15">
      <c r="A236" s="100">
        <v>226</v>
      </c>
      <c r="B236" s="89"/>
      <c r="C236" s="61"/>
      <c r="D236" s="61"/>
      <c r="E236" s="61"/>
      <c r="F236" s="61"/>
      <c r="G236" s="62"/>
      <c r="H236" s="63"/>
      <c r="I236" s="61"/>
      <c r="J236" s="63"/>
      <c r="K236" s="61"/>
      <c r="L236" s="61"/>
      <c r="M236" s="90"/>
      <c r="N236" s="76"/>
      <c r="O236" s="78" t="str">
        <f>IF(C236="","",VLOOKUP(M236,医療機関データ!$A:$B,2,FALSE))</f>
        <v/>
      </c>
      <c r="P236" s="106" t="str">
        <f>IF(C236="","",IF(AND(K236&lt;&gt;1,K236&lt;&gt;2,K236&lt;&gt;3,K236&lt;&gt;"①",K236&lt;&gt;"②",K236&lt;&gt;"③"),"無効です",IF(AND(OR(K236="①",K236=1),VLOOKUP(M236,医療機関データ!$A:$G,4,FALSE)="－"),"自己採取不可","")))</f>
        <v/>
      </c>
      <c r="Q236" s="106" t="str">
        <f>IF(C236="","",IF(AND(L236&lt;&gt;1,L236&lt;&gt;2,L236&lt;&gt;"①",L236&lt;&gt;"②"),"無効です",IF(AND(OR(L236="②",L236=2),VLOOKUP(M236,医療機関データ!$A:$G,6,FALSE)="－"),"マンモグラフィー不可","")))</f>
        <v/>
      </c>
      <c r="R236" s="106" t="str">
        <f t="shared" si="6"/>
        <v/>
      </c>
      <c r="S236" s="106" t="str">
        <f t="shared" si="7"/>
        <v/>
      </c>
    </row>
    <row r="237" spans="1:19" ht="18" customHeight="1" x14ac:dyDescent="0.15">
      <c r="A237" s="100">
        <v>227</v>
      </c>
      <c r="B237" s="89"/>
      <c r="C237" s="61"/>
      <c r="D237" s="61"/>
      <c r="E237" s="61"/>
      <c r="F237" s="61"/>
      <c r="G237" s="62"/>
      <c r="H237" s="63"/>
      <c r="I237" s="61"/>
      <c r="J237" s="63"/>
      <c r="K237" s="61"/>
      <c r="L237" s="61"/>
      <c r="M237" s="90"/>
      <c r="N237" s="76"/>
      <c r="O237" s="78" t="str">
        <f>IF(C237="","",VLOOKUP(M237,医療機関データ!$A:$B,2,FALSE))</f>
        <v/>
      </c>
      <c r="P237" s="106" t="str">
        <f>IF(C237="","",IF(AND(K237&lt;&gt;1,K237&lt;&gt;2,K237&lt;&gt;3,K237&lt;&gt;"①",K237&lt;&gt;"②",K237&lt;&gt;"③"),"無効です",IF(AND(OR(K237="①",K237=1),VLOOKUP(M237,医療機関データ!$A:$G,4,FALSE)="－"),"自己採取不可","")))</f>
        <v/>
      </c>
      <c r="Q237" s="106" t="str">
        <f>IF(C237="","",IF(AND(L237&lt;&gt;1,L237&lt;&gt;2,L237&lt;&gt;"①",L237&lt;&gt;"②"),"無効です",IF(AND(OR(L237="②",L237=2),VLOOKUP(M237,医療機関データ!$A:$G,6,FALSE)="－"),"マンモグラフィー不可","")))</f>
        <v/>
      </c>
      <c r="R237" s="106" t="str">
        <f t="shared" si="6"/>
        <v/>
      </c>
      <c r="S237" s="106" t="str">
        <f t="shared" si="7"/>
        <v/>
      </c>
    </row>
    <row r="238" spans="1:19" ht="18" customHeight="1" x14ac:dyDescent="0.15">
      <c r="A238" s="100">
        <v>228</v>
      </c>
      <c r="B238" s="89"/>
      <c r="C238" s="61"/>
      <c r="D238" s="61"/>
      <c r="E238" s="61"/>
      <c r="F238" s="61"/>
      <c r="G238" s="62"/>
      <c r="H238" s="63"/>
      <c r="I238" s="61"/>
      <c r="J238" s="63"/>
      <c r="K238" s="61"/>
      <c r="L238" s="61"/>
      <c r="M238" s="90"/>
      <c r="N238" s="76"/>
      <c r="O238" s="78" t="str">
        <f>IF(C238="","",VLOOKUP(M238,医療機関データ!$A:$B,2,FALSE))</f>
        <v/>
      </c>
      <c r="P238" s="106" t="str">
        <f>IF(C238="","",IF(AND(K238&lt;&gt;1,K238&lt;&gt;2,K238&lt;&gt;3,K238&lt;&gt;"①",K238&lt;&gt;"②",K238&lt;&gt;"③"),"無効です",IF(AND(OR(K238="①",K238=1),VLOOKUP(M238,医療機関データ!$A:$G,4,FALSE)="－"),"自己採取不可","")))</f>
        <v/>
      </c>
      <c r="Q238" s="106" t="str">
        <f>IF(C238="","",IF(AND(L238&lt;&gt;1,L238&lt;&gt;2,L238&lt;&gt;"①",L238&lt;&gt;"②"),"無効です",IF(AND(OR(L238="②",L238=2),VLOOKUP(M238,医療機関データ!$A:$G,6,FALSE)="－"),"マンモグラフィー不可","")))</f>
        <v/>
      </c>
      <c r="R238" s="106" t="str">
        <f t="shared" si="6"/>
        <v/>
      </c>
      <c r="S238" s="106" t="str">
        <f t="shared" si="7"/>
        <v/>
      </c>
    </row>
    <row r="239" spans="1:19" ht="18" customHeight="1" x14ac:dyDescent="0.15">
      <c r="A239" s="100">
        <v>229</v>
      </c>
      <c r="B239" s="89"/>
      <c r="C239" s="61"/>
      <c r="D239" s="61"/>
      <c r="E239" s="61"/>
      <c r="F239" s="61"/>
      <c r="G239" s="62"/>
      <c r="H239" s="63"/>
      <c r="I239" s="61"/>
      <c r="J239" s="63"/>
      <c r="K239" s="61"/>
      <c r="L239" s="61"/>
      <c r="M239" s="90"/>
      <c r="N239" s="76"/>
      <c r="O239" s="78" t="str">
        <f>IF(C239="","",VLOOKUP(M239,医療機関データ!$A:$B,2,FALSE))</f>
        <v/>
      </c>
      <c r="P239" s="106" t="str">
        <f>IF(C239="","",IF(AND(K239&lt;&gt;1,K239&lt;&gt;2,K239&lt;&gt;3,K239&lt;&gt;"①",K239&lt;&gt;"②",K239&lt;&gt;"③"),"無効です",IF(AND(OR(K239="①",K239=1),VLOOKUP(M239,医療機関データ!$A:$G,4,FALSE)="－"),"自己採取不可","")))</f>
        <v/>
      </c>
      <c r="Q239" s="106" t="str">
        <f>IF(C239="","",IF(AND(L239&lt;&gt;1,L239&lt;&gt;2,L239&lt;&gt;"①",L239&lt;&gt;"②"),"無効です",IF(AND(OR(L239="②",L239=2),VLOOKUP(M239,医療機関データ!$A:$G,6,FALSE)="－"),"マンモグラフィー不可","")))</f>
        <v/>
      </c>
      <c r="R239" s="106" t="str">
        <f t="shared" si="6"/>
        <v/>
      </c>
      <c r="S239" s="106" t="str">
        <f t="shared" si="7"/>
        <v/>
      </c>
    </row>
    <row r="240" spans="1:19" ht="18" customHeight="1" x14ac:dyDescent="0.15">
      <c r="A240" s="100">
        <v>230</v>
      </c>
      <c r="B240" s="89"/>
      <c r="C240" s="61"/>
      <c r="D240" s="61"/>
      <c r="E240" s="61"/>
      <c r="F240" s="61"/>
      <c r="G240" s="62"/>
      <c r="H240" s="63"/>
      <c r="I240" s="61"/>
      <c r="J240" s="63"/>
      <c r="K240" s="61"/>
      <c r="L240" s="61"/>
      <c r="M240" s="90"/>
      <c r="N240" s="76"/>
      <c r="O240" s="78" t="str">
        <f>IF(C240="","",VLOOKUP(M240,医療機関データ!$A:$B,2,FALSE))</f>
        <v/>
      </c>
      <c r="P240" s="106" t="str">
        <f>IF(C240="","",IF(AND(K240&lt;&gt;1,K240&lt;&gt;2,K240&lt;&gt;3,K240&lt;&gt;"①",K240&lt;&gt;"②",K240&lt;&gt;"③"),"無効です",IF(AND(OR(K240="①",K240=1),VLOOKUP(M240,医療機関データ!$A:$G,4,FALSE)="－"),"自己採取不可","")))</f>
        <v/>
      </c>
      <c r="Q240" s="106" t="str">
        <f>IF(C240="","",IF(AND(L240&lt;&gt;1,L240&lt;&gt;2,L240&lt;&gt;"①",L240&lt;&gt;"②"),"無効です",IF(AND(OR(L240="②",L240=2),VLOOKUP(M240,医療機関データ!$A:$G,6,FALSE)="－"),"マンモグラフィー不可","")))</f>
        <v/>
      </c>
      <c r="R240" s="106" t="str">
        <f t="shared" si="6"/>
        <v/>
      </c>
      <c r="S240" s="106" t="str">
        <f t="shared" si="7"/>
        <v/>
      </c>
    </row>
    <row r="241" spans="1:19" ht="18" customHeight="1" x14ac:dyDescent="0.15">
      <c r="A241" s="100">
        <v>231</v>
      </c>
      <c r="B241" s="89"/>
      <c r="C241" s="61"/>
      <c r="D241" s="61"/>
      <c r="E241" s="61"/>
      <c r="F241" s="61"/>
      <c r="G241" s="62"/>
      <c r="H241" s="63"/>
      <c r="I241" s="61"/>
      <c r="J241" s="63"/>
      <c r="K241" s="61"/>
      <c r="L241" s="61"/>
      <c r="M241" s="90"/>
      <c r="N241" s="76"/>
      <c r="O241" s="78" t="str">
        <f>IF(C241="","",VLOOKUP(M241,医療機関データ!$A:$B,2,FALSE))</f>
        <v/>
      </c>
      <c r="P241" s="106" t="str">
        <f>IF(C241="","",IF(AND(K241&lt;&gt;1,K241&lt;&gt;2,K241&lt;&gt;3,K241&lt;&gt;"①",K241&lt;&gt;"②",K241&lt;&gt;"③"),"無効です",IF(AND(OR(K241="①",K241=1),VLOOKUP(M241,医療機関データ!$A:$G,4,FALSE)="－"),"自己採取不可","")))</f>
        <v/>
      </c>
      <c r="Q241" s="106" t="str">
        <f>IF(C241="","",IF(AND(L241&lt;&gt;1,L241&lt;&gt;2,L241&lt;&gt;"①",L241&lt;&gt;"②"),"無効です",IF(AND(OR(L241="②",L241=2),VLOOKUP(M241,医療機関データ!$A:$G,6,FALSE)="－"),"マンモグラフィー不可","")))</f>
        <v/>
      </c>
      <c r="R241" s="106" t="str">
        <f t="shared" si="6"/>
        <v/>
      </c>
      <c r="S241" s="106" t="str">
        <f t="shared" si="7"/>
        <v/>
      </c>
    </row>
    <row r="242" spans="1:19" ht="18" customHeight="1" x14ac:dyDescent="0.15">
      <c r="A242" s="100">
        <v>232</v>
      </c>
      <c r="B242" s="89"/>
      <c r="C242" s="61"/>
      <c r="D242" s="61"/>
      <c r="E242" s="61"/>
      <c r="F242" s="61"/>
      <c r="G242" s="62"/>
      <c r="H242" s="63"/>
      <c r="I242" s="61"/>
      <c r="J242" s="63"/>
      <c r="K242" s="61"/>
      <c r="L242" s="61"/>
      <c r="M242" s="90"/>
      <c r="N242" s="76"/>
      <c r="O242" s="78" t="str">
        <f>IF(C242="","",VLOOKUP(M242,医療機関データ!$A:$B,2,FALSE))</f>
        <v/>
      </c>
      <c r="P242" s="106" t="str">
        <f>IF(C242="","",IF(AND(K242&lt;&gt;1,K242&lt;&gt;2,K242&lt;&gt;3,K242&lt;&gt;"①",K242&lt;&gt;"②",K242&lt;&gt;"③"),"無効です",IF(AND(OR(K242="①",K242=1),VLOOKUP(M242,医療機関データ!$A:$G,4,FALSE)="－"),"自己採取不可","")))</f>
        <v/>
      </c>
      <c r="Q242" s="106" t="str">
        <f>IF(C242="","",IF(AND(L242&lt;&gt;1,L242&lt;&gt;2,L242&lt;&gt;"①",L242&lt;&gt;"②"),"無効です",IF(AND(OR(L242="②",L242=2),VLOOKUP(M242,医療機関データ!$A:$G,6,FALSE)="－"),"マンモグラフィー不可","")))</f>
        <v/>
      </c>
      <c r="R242" s="106" t="str">
        <f t="shared" si="6"/>
        <v/>
      </c>
      <c r="S242" s="106" t="str">
        <f t="shared" si="7"/>
        <v/>
      </c>
    </row>
    <row r="243" spans="1:19" ht="18" customHeight="1" x14ac:dyDescent="0.15">
      <c r="A243" s="100">
        <v>233</v>
      </c>
      <c r="B243" s="89"/>
      <c r="C243" s="61"/>
      <c r="D243" s="61"/>
      <c r="E243" s="61"/>
      <c r="F243" s="61"/>
      <c r="G243" s="62"/>
      <c r="H243" s="63"/>
      <c r="I243" s="61"/>
      <c r="J243" s="63"/>
      <c r="K243" s="61"/>
      <c r="L243" s="61"/>
      <c r="M243" s="90"/>
      <c r="N243" s="76"/>
      <c r="O243" s="78" t="str">
        <f>IF(C243="","",VLOOKUP(M243,医療機関データ!$A:$B,2,FALSE))</f>
        <v/>
      </c>
      <c r="P243" s="106" t="str">
        <f>IF(C243="","",IF(AND(K243&lt;&gt;1,K243&lt;&gt;2,K243&lt;&gt;3,K243&lt;&gt;"①",K243&lt;&gt;"②",K243&lt;&gt;"③"),"無効です",IF(AND(OR(K243="①",K243=1),VLOOKUP(M243,医療機関データ!$A:$G,4,FALSE)="－"),"自己採取不可","")))</f>
        <v/>
      </c>
      <c r="Q243" s="106" t="str">
        <f>IF(C243="","",IF(AND(L243&lt;&gt;1,L243&lt;&gt;2,L243&lt;&gt;"①",L243&lt;&gt;"②"),"無効です",IF(AND(OR(L243="②",L243=2),VLOOKUP(M243,医療機関データ!$A:$G,6,FALSE)="－"),"マンモグラフィー不可","")))</f>
        <v/>
      </c>
      <c r="R243" s="106" t="str">
        <f t="shared" si="6"/>
        <v/>
      </c>
      <c r="S243" s="106" t="str">
        <f t="shared" si="7"/>
        <v/>
      </c>
    </row>
    <row r="244" spans="1:19" ht="18" customHeight="1" x14ac:dyDescent="0.15">
      <c r="A244" s="100">
        <v>234</v>
      </c>
      <c r="B244" s="89"/>
      <c r="C244" s="61"/>
      <c r="D244" s="61"/>
      <c r="E244" s="61"/>
      <c r="F244" s="61"/>
      <c r="G244" s="62"/>
      <c r="H244" s="63"/>
      <c r="I244" s="61"/>
      <c r="J244" s="63"/>
      <c r="K244" s="61"/>
      <c r="L244" s="61"/>
      <c r="M244" s="90"/>
      <c r="N244" s="76"/>
      <c r="O244" s="78" t="str">
        <f>IF(C244="","",VLOOKUP(M244,医療機関データ!$A:$B,2,FALSE))</f>
        <v/>
      </c>
      <c r="P244" s="106" t="str">
        <f>IF(C244="","",IF(AND(K244&lt;&gt;1,K244&lt;&gt;2,K244&lt;&gt;3,K244&lt;&gt;"①",K244&lt;&gt;"②",K244&lt;&gt;"③"),"無効です",IF(AND(OR(K244="①",K244=1),VLOOKUP(M244,医療機関データ!$A:$G,4,FALSE)="－"),"自己採取不可","")))</f>
        <v/>
      </c>
      <c r="Q244" s="106" t="str">
        <f>IF(C244="","",IF(AND(L244&lt;&gt;1,L244&lt;&gt;2,L244&lt;&gt;"①",L244&lt;&gt;"②"),"無効です",IF(AND(OR(L244="②",L244=2),VLOOKUP(M244,医療機関データ!$A:$G,6,FALSE)="－"),"マンモグラフィー不可","")))</f>
        <v/>
      </c>
      <c r="R244" s="106" t="str">
        <f t="shared" si="6"/>
        <v/>
      </c>
      <c r="S244" s="106" t="str">
        <f t="shared" si="7"/>
        <v/>
      </c>
    </row>
    <row r="245" spans="1:19" ht="18" customHeight="1" x14ac:dyDescent="0.15">
      <c r="A245" s="100">
        <v>235</v>
      </c>
      <c r="B245" s="89"/>
      <c r="C245" s="61"/>
      <c r="D245" s="61"/>
      <c r="E245" s="61"/>
      <c r="F245" s="61"/>
      <c r="G245" s="62"/>
      <c r="H245" s="63"/>
      <c r="I245" s="61"/>
      <c r="J245" s="63"/>
      <c r="K245" s="61"/>
      <c r="L245" s="61"/>
      <c r="M245" s="90"/>
      <c r="N245" s="76"/>
      <c r="O245" s="78" t="str">
        <f>IF(C245="","",VLOOKUP(M245,医療機関データ!$A:$B,2,FALSE))</f>
        <v/>
      </c>
      <c r="P245" s="106" t="str">
        <f>IF(C245="","",IF(AND(K245&lt;&gt;1,K245&lt;&gt;2,K245&lt;&gt;3,K245&lt;&gt;"①",K245&lt;&gt;"②",K245&lt;&gt;"③"),"無効です",IF(AND(OR(K245="①",K245=1),VLOOKUP(M245,医療機関データ!$A:$G,4,FALSE)="－"),"自己採取不可","")))</f>
        <v/>
      </c>
      <c r="Q245" s="106" t="str">
        <f>IF(C245="","",IF(AND(L245&lt;&gt;1,L245&lt;&gt;2,L245&lt;&gt;"①",L245&lt;&gt;"②"),"無効です",IF(AND(OR(L245="②",L245=2),VLOOKUP(M245,医療機関データ!$A:$G,6,FALSE)="－"),"マンモグラフィー不可","")))</f>
        <v/>
      </c>
      <c r="R245" s="106" t="str">
        <f t="shared" si="6"/>
        <v/>
      </c>
      <c r="S245" s="106" t="str">
        <f t="shared" si="7"/>
        <v/>
      </c>
    </row>
    <row r="246" spans="1:19" ht="18" customHeight="1" x14ac:dyDescent="0.15">
      <c r="A246" s="100">
        <v>236</v>
      </c>
      <c r="B246" s="89"/>
      <c r="C246" s="61"/>
      <c r="D246" s="61"/>
      <c r="E246" s="61"/>
      <c r="F246" s="61"/>
      <c r="G246" s="62"/>
      <c r="H246" s="63"/>
      <c r="I246" s="61"/>
      <c r="J246" s="63"/>
      <c r="K246" s="61"/>
      <c r="L246" s="61"/>
      <c r="M246" s="90"/>
      <c r="N246" s="76"/>
      <c r="O246" s="78" t="str">
        <f>IF(C246="","",VLOOKUP(M246,医療機関データ!$A:$B,2,FALSE))</f>
        <v/>
      </c>
      <c r="P246" s="106" t="str">
        <f>IF(C246="","",IF(AND(K246&lt;&gt;1,K246&lt;&gt;2,K246&lt;&gt;3,K246&lt;&gt;"①",K246&lt;&gt;"②",K246&lt;&gt;"③"),"無効です",IF(AND(OR(K246="①",K246=1),VLOOKUP(M246,医療機関データ!$A:$G,4,FALSE)="－"),"自己採取不可","")))</f>
        <v/>
      </c>
      <c r="Q246" s="106" t="str">
        <f>IF(C246="","",IF(AND(L246&lt;&gt;1,L246&lt;&gt;2,L246&lt;&gt;"①",L246&lt;&gt;"②"),"無効です",IF(AND(OR(L246="②",L246=2),VLOOKUP(M246,医療機関データ!$A:$G,6,FALSE)="－"),"マンモグラフィー不可","")))</f>
        <v/>
      </c>
      <c r="R246" s="106" t="str">
        <f t="shared" si="6"/>
        <v/>
      </c>
      <c r="S246" s="106" t="str">
        <f t="shared" si="7"/>
        <v/>
      </c>
    </row>
    <row r="247" spans="1:19" ht="18" customHeight="1" x14ac:dyDescent="0.15">
      <c r="A247" s="100">
        <v>237</v>
      </c>
      <c r="B247" s="89"/>
      <c r="C247" s="61"/>
      <c r="D247" s="61"/>
      <c r="E247" s="61"/>
      <c r="F247" s="61"/>
      <c r="G247" s="62"/>
      <c r="H247" s="63"/>
      <c r="I247" s="61"/>
      <c r="J247" s="63"/>
      <c r="K247" s="61"/>
      <c r="L247" s="61"/>
      <c r="M247" s="90"/>
      <c r="N247" s="76"/>
      <c r="O247" s="78" t="str">
        <f>IF(C247="","",VLOOKUP(M247,医療機関データ!$A:$B,2,FALSE))</f>
        <v/>
      </c>
      <c r="P247" s="106" t="str">
        <f>IF(C247="","",IF(AND(K247&lt;&gt;1,K247&lt;&gt;2,K247&lt;&gt;3,K247&lt;&gt;"①",K247&lt;&gt;"②",K247&lt;&gt;"③"),"無効です",IF(AND(OR(K247="①",K247=1),VLOOKUP(M247,医療機関データ!$A:$G,4,FALSE)="－"),"自己採取不可","")))</f>
        <v/>
      </c>
      <c r="Q247" s="106" t="str">
        <f>IF(C247="","",IF(AND(L247&lt;&gt;1,L247&lt;&gt;2,L247&lt;&gt;"①",L247&lt;&gt;"②"),"無効です",IF(AND(OR(L247="②",L247=2),VLOOKUP(M247,医療機関データ!$A:$G,6,FALSE)="－"),"マンモグラフィー不可","")))</f>
        <v/>
      </c>
      <c r="R247" s="106" t="str">
        <f t="shared" si="6"/>
        <v/>
      </c>
      <c r="S247" s="106" t="str">
        <f t="shared" si="7"/>
        <v/>
      </c>
    </row>
    <row r="248" spans="1:19" ht="18" customHeight="1" x14ac:dyDescent="0.15">
      <c r="A248" s="100">
        <v>238</v>
      </c>
      <c r="B248" s="89"/>
      <c r="C248" s="61"/>
      <c r="D248" s="61"/>
      <c r="E248" s="61"/>
      <c r="F248" s="61"/>
      <c r="G248" s="62"/>
      <c r="H248" s="63"/>
      <c r="I248" s="61"/>
      <c r="J248" s="63"/>
      <c r="K248" s="61"/>
      <c r="L248" s="61"/>
      <c r="M248" s="90"/>
      <c r="N248" s="76"/>
      <c r="O248" s="78" t="str">
        <f>IF(C248="","",VLOOKUP(M248,医療機関データ!$A:$B,2,FALSE))</f>
        <v/>
      </c>
      <c r="P248" s="106" t="str">
        <f>IF(C248="","",IF(AND(K248&lt;&gt;1,K248&lt;&gt;2,K248&lt;&gt;3,K248&lt;&gt;"①",K248&lt;&gt;"②",K248&lt;&gt;"③"),"無効です",IF(AND(OR(K248="①",K248=1),VLOOKUP(M248,医療機関データ!$A:$G,4,FALSE)="－"),"自己採取不可","")))</f>
        <v/>
      </c>
      <c r="Q248" s="106" t="str">
        <f>IF(C248="","",IF(AND(L248&lt;&gt;1,L248&lt;&gt;2,L248&lt;&gt;"①",L248&lt;&gt;"②"),"無効です",IF(AND(OR(L248="②",L248=2),VLOOKUP(M248,医療機関データ!$A:$G,6,FALSE)="－"),"マンモグラフィー不可","")))</f>
        <v/>
      </c>
      <c r="R248" s="106" t="str">
        <f t="shared" si="6"/>
        <v/>
      </c>
      <c r="S248" s="106" t="str">
        <f t="shared" si="7"/>
        <v/>
      </c>
    </row>
    <row r="249" spans="1:19" ht="18" customHeight="1" x14ac:dyDescent="0.15">
      <c r="A249" s="100">
        <v>239</v>
      </c>
      <c r="B249" s="89"/>
      <c r="C249" s="61"/>
      <c r="D249" s="61"/>
      <c r="E249" s="61"/>
      <c r="F249" s="61"/>
      <c r="G249" s="62"/>
      <c r="H249" s="63"/>
      <c r="I249" s="61"/>
      <c r="J249" s="63"/>
      <c r="K249" s="61"/>
      <c r="L249" s="61"/>
      <c r="M249" s="90"/>
      <c r="N249" s="76"/>
      <c r="O249" s="78" t="str">
        <f>IF(C249="","",VLOOKUP(M249,医療機関データ!$A:$B,2,FALSE))</f>
        <v/>
      </c>
      <c r="P249" s="106" t="str">
        <f>IF(C249="","",IF(AND(K249&lt;&gt;1,K249&lt;&gt;2,K249&lt;&gt;3,K249&lt;&gt;"①",K249&lt;&gt;"②",K249&lt;&gt;"③"),"無効です",IF(AND(OR(K249="①",K249=1),VLOOKUP(M249,医療機関データ!$A:$G,4,FALSE)="－"),"自己採取不可","")))</f>
        <v/>
      </c>
      <c r="Q249" s="106" t="str">
        <f>IF(C249="","",IF(AND(L249&lt;&gt;1,L249&lt;&gt;2,L249&lt;&gt;"①",L249&lt;&gt;"②"),"無効です",IF(AND(OR(L249="②",L249=2),VLOOKUP(M249,医療機関データ!$A:$G,6,FALSE)="－"),"マンモグラフィー不可","")))</f>
        <v/>
      </c>
      <c r="R249" s="106" t="str">
        <f t="shared" si="6"/>
        <v/>
      </c>
      <c r="S249" s="106" t="str">
        <f t="shared" si="7"/>
        <v/>
      </c>
    </row>
    <row r="250" spans="1:19" ht="18" customHeight="1" x14ac:dyDescent="0.15">
      <c r="A250" s="100">
        <v>240</v>
      </c>
      <c r="B250" s="89"/>
      <c r="C250" s="61"/>
      <c r="D250" s="61"/>
      <c r="E250" s="61"/>
      <c r="F250" s="61"/>
      <c r="G250" s="62"/>
      <c r="H250" s="63"/>
      <c r="I250" s="61"/>
      <c r="J250" s="63"/>
      <c r="K250" s="61"/>
      <c r="L250" s="61"/>
      <c r="M250" s="90"/>
      <c r="N250" s="76"/>
      <c r="O250" s="78" t="str">
        <f>IF(C250="","",VLOOKUP(M250,医療機関データ!$A:$B,2,FALSE))</f>
        <v/>
      </c>
      <c r="P250" s="106" t="str">
        <f>IF(C250="","",IF(AND(K250&lt;&gt;1,K250&lt;&gt;2,K250&lt;&gt;3,K250&lt;&gt;"①",K250&lt;&gt;"②",K250&lt;&gt;"③"),"無効です",IF(AND(OR(K250="①",K250=1),VLOOKUP(M250,医療機関データ!$A:$G,4,FALSE)="－"),"自己採取不可","")))</f>
        <v/>
      </c>
      <c r="Q250" s="106" t="str">
        <f>IF(C250="","",IF(AND(L250&lt;&gt;1,L250&lt;&gt;2,L250&lt;&gt;"①",L250&lt;&gt;"②"),"無効です",IF(AND(OR(L250="②",L250=2),VLOOKUP(M250,医療機関データ!$A:$G,6,FALSE)="－"),"マンモグラフィー不可","")))</f>
        <v/>
      </c>
      <c r="R250" s="106" t="str">
        <f t="shared" si="6"/>
        <v/>
      </c>
      <c r="S250" s="106" t="str">
        <f t="shared" si="7"/>
        <v/>
      </c>
    </row>
    <row r="251" spans="1:19" ht="18" customHeight="1" x14ac:dyDescent="0.15">
      <c r="A251" s="100">
        <v>241</v>
      </c>
      <c r="B251" s="89"/>
      <c r="C251" s="61"/>
      <c r="D251" s="61"/>
      <c r="E251" s="61"/>
      <c r="F251" s="61"/>
      <c r="G251" s="62"/>
      <c r="H251" s="63"/>
      <c r="I251" s="61"/>
      <c r="J251" s="63"/>
      <c r="K251" s="61"/>
      <c r="L251" s="61"/>
      <c r="M251" s="90"/>
      <c r="N251" s="76"/>
      <c r="O251" s="78" t="str">
        <f>IF(C251="","",VLOOKUP(M251,医療機関データ!$A:$B,2,FALSE))</f>
        <v/>
      </c>
      <c r="P251" s="106" t="str">
        <f>IF(C251="","",IF(AND(K251&lt;&gt;1,K251&lt;&gt;2,K251&lt;&gt;3,K251&lt;&gt;"①",K251&lt;&gt;"②",K251&lt;&gt;"③"),"無効です",IF(AND(OR(K251="①",K251=1),VLOOKUP(M251,医療機関データ!$A:$G,4,FALSE)="－"),"自己採取不可","")))</f>
        <v/>
      </c>
      <c r="Q251" s="106" t="str">
        <f>IF(C251="","",IF(AND(L251&lt;&gt;1,L251&lt;&gt;2,L251&lt;&gt;"①",L251&lt;&gt;"②"),"無効です",IF(AND(OR(L251="②",L251=2),VLOOKUP(M251,医療機関データ!$A:$G,6,FALSE)="－"),"マンモグラフィー不可","")))</f>
        <v/>
      </c>
      <c r="R251" s="106" t="str">
        <f t="shared" si="6"/>
        <v/>
      </c>
      <c r="S251" s="106" t="str">
        <f t="shared" si="7"/>
        <v/>
      </c>
    </row>
    <row r="252" spans="1:19" ht="18" customHeight="1" x14ac:dyDescent="0.15">
      <c r="A252" s="100">
        <v>242</v>
      </c>
      <c r="B252" s="89"/>
      <c r="C252" s="61"/>
      <c r="D252" s="61"/>
      <c r="E252" s="61"/>
      <c r="F252" s="61"/>
      <c r="G252" s="62"/>
      <c r="H252" s="63"/>
      <c r="I252" s="61"/>
      <c r="J252" s="63"/>
      <c r="K252" s="61"/>
      <c r="L252" s="61"/>
      <c r="M252" s="90"/>
      <c r="N252" s="76"/>
      <c r="O252" s="78" t="str">
        <f>IF(C252="","",VLOOKUP(M252,医療機関データ!$A:$B,2,FALSE))</f>
        <v/>
      </c>
      <c r="P252" s="106" t="str">
        <f>IF(C252="","",IF(AND(K252&lt;&gt;1,K252&lt;&gt;2,K252&lt;&gt;3,K252&lt;&gt;"①",K252&lt;&gt;"②",K252&lt;&gt;"③"),"無効です",IF(AND(OR(K252="①",K252=1),VLOOKUP(M252,医療機関データ!$A:$G,4,FALSE)="－"),"自己採取不可","")))</f>
        <v/>
      </c>
      <c r="Q252" s="106" t="str">
        <f>IF(C252="","",IF(AND(L252&lt;&gt;1,L252&lt;&gt;2,L252&lt;&gt;"①",L252&lt;&gt;"②"),"無効です",IF(AND(OR(L252="②",L252=2),VLOOKUP(M252,医療機関データ!$A:$G,6,FALSE)="－"),"マンモグラフィー不可","")))</f>
        <v/>
      </c>
      <c r="R252" s="106" t="str">
        <f t="shared" si="6"/>
        <v/>
      </c>
      <c r="S252" s="106" t="str">
        <f t="shared" si="7"/>
        <v/>
      </c>
    </row>
    <row r="253" spans="1:19" ht="18" customHeight="1" x14ac:dyDescent="0.15">
      <c r="A253" s="100">
        <v>243</v>
      </c>
      <c r="B253" s="89"/>
      <c r="C253" s="61"/>
      <c r="D253" s="61"/>
      <c r="E253" s="61"/>
      <c r="F253" s="61"/>
      <c r="G253" s="62"/>
      <c r="H253" s="63"/>
      <c r="I253" s="61"/>
      <c r="J253" s="63"/>
      <c r="K253" s="61"/>
      <c r="L253" s="61"/>
      <c r="M253" s="90"/>
      <c r="N253" s="76"/>
      <c r="O253" s="78" t="str">
        <f>IF(C253="","",VLOOKUP(M253,医療機関データ!$A:$B,2,FALSE))</f>
        <v/>
      </c>
      <c r="P253" s="106" t="str">
        <f>IF(C253="","",IF(AND(K253&lt;&gt;1,K253&lt;&gt;2,K253&lt;&gt;3,K253&lt;&gt;"①",K253&lt;&gt;"②",K253&lt;&gt;"③"),"無効です",IF(AND(OR(K253="①",K253=1),VLOOKUP(M253,医療機関データ!$A:$G,4,FALSE)="－"),"自己採取不可","")))</f>
        <v/>
      </c>
      <c r="Q253" s="106" t="str">
        <f>IF(C253="","",IF(AND(L253&lt;&gt;1,L253&lt;&gt;2,L253&lt;&gt;"①",L253&lt;&gt;"②"),"無効です",IF(AND(OR(L253="②",L253=2),VLOOKUP(M253,医療機関データ!$A:$G,6,FALSE)="－"),"マンモグラフィー不可","")))</f>
        <v/>
      </c>
      <c r="R253" s="106" t="str">
        <f t="shared" si="6"/>
        <v/>
      </c>
      <c r="S253" s="106" t="str">
        <f t="shared" si="7"/>
        <v/>
      </c>
    </row>
    <row r="254" spans="1:19" ht="18" customHeight="1" x14ac:dyDescent="0.15">
      <c r="A254" s="100">
        <v>244</v>
      </c>
      <c r="B254" s="89"/>
      <c r="C254" s="61"/>
      <c r="D254" s="61"/>
      <c r="E254" s="61"/>
      <c r="F254" s="61"/>
      <c r="G254" s="62"/>
      <c r="H254" s="63"/>
      <c r="I254" s="61"/>
      <c r="J254" s="63"/>
      <c r="K254" s="61"/>
      <c r="L254" s="61"/>
      <c r="M254" s="90"/>
      <c r="N254" s="76"/>
      <c r="O254" s="78" t="str">
        <f>IF(C254="","",VLOOKUP(M254,医療機関データ!$A:$B,2,FALSE))</f>
        <v/>
      </c>
      <c r="P254" s="106" t="str">
        <f>IF(C254="","",IF(AND(K254&lt;&gt;1,K254&lt;&gt;2,K254&lt;&gt;3,K254&lt;&gt;"①",K254&lt;&gt;"②",K254&lt;&gt;"③"),"無効です",IF(AND(OR(K254="①",K254=1),VLOOKUP(M254,医療機関データ!$A:$G,4,FALSE)="－"),"自己採取不可","")))</f>
        <v/>
      </c>
      <c r="Q254" s="106" t="str">
        <f>IF(C254="","",IF(AND(L254&lt;&gt;1,L254&lt;&gt;2,L254&lt;&gt;"①",L254&lt;&gt;"②"),"無効です",IF(AND(OR(L254="②",L254=2),VLOOKUP(M254,医療機関データ!$A:$G,6,FALSE)="－"),"マンモグラフィー不可","")))</f>
        <v/>
      </c>
      <c r="R254" s="106" t="str">
        <f t="shared" si="6"/>
        <v/>
      </c>
      <c r="S254" s="106" t="str">
        <f t="shared" si="7"/>
        <v/>
      </c>
    </row>
    <row r="255" spans="1:19" ht="18" customHeight="1" x14ac:dyDescent="0.15">
      <c r="A255" s="100">
        <v>245</v>
      </c>
      <c r="B255" s="89"/>
      <c r="C255" s="61"/>
      <c r="D255" s="61"/>
      <c r="E255" s="61"/>
      <c r="F255" s="61"/>
      <c r="G255" s="62"/>
      <c r="H255" s="63"/>
      <c r="I255" s="61"/>
      <c r="J255" s="63"/>
      <c r="K255" s="61"/>
      <c r="L255" s="61"/>
      <c r="M255" s="90"/>
      <c r="N255" s="76"/>
      <c r="O255" s="78" t="str">
        <f>IF(C255="","",VLOOKUP(M255,医療機関データ!$A:$B,2,FALSE))</f>
        <v/>
      </c>
      <c r="P255" s="106" t="str">
        <f>IF(C255="","",IF(AND(K255&lt;&gt;1,K255&lt;&gt;2,K255&lt;&gt;3,K255&lt;&gt;"①",K255&lt;&gt;"②",K255&lt;&gt;"③"),"無効です",IF(AND(OR(K255="①",K255=1),VLOOKUP(M255,医療機関データ!$A:$G,4,FALSE)="－"),"自己採取不可","")))</f>
        <v/>
      </c>
      <c r="Q255" s="106" t="str">
        <f>IF(C255="","",IF(AND(L255&lt;&gt;1,L255&lt;&gt;2,L255&lt;&gt;"①",L255&lt;&gt;"②"),"無効です",IF(AND(OR(L255="②",L255=2),VLOOKUP(M255,医療機関データ!$A:$G,6,FALSE)="－"),"マンモグラフィー不可","")))</f>
        <v/>
      </c>
      <c r="R255" s="106" t="str">
        <f t="shared" si="6"/>
        <v/>
      </c>
      <c r="S255" s="106" t="str">
        <f t="shared" si="7"/>
        <v/>
      </c>
    </row>
    <row r="256" spans="1:19" ht="18" customHeight="1" x14ac:dyDescent="0.15">
      <c r="A256" s="100">
        <v>246</v>
      </c>
      <c r="B256" s="89"/>
      <c r="C256" s="61"/>
      <c r="D256" s="61"/>
      <c r="E256" s="61"/>
      <c r="F256" s="61"/>
      <c r="G256" s="62"/>
      <c r="H256" s="63"/>
      <c r="I256" s="61"/>
      <c r="J256" s="63"/>
      <c r="K256" s="61"/>
      <c r="L256" s="61"/>
      <c r="M256" s="90"/>
      <c r="N256" s="76"/>
      <c r="O256" s="78" t="str">
        <f>IF(C256="","",VLOOKUP(M256,医療機関データ!$A:$B,2,FALSE))</f>
        <v/>
      </c>
      <c r="P256" s="106" t="str">
        <f>IF(C256="","",IF(AND(K256&lt;&gt;1,K256&lt;&gt;2,K256&lt;&gt;3,K256&lt;&gt;"①",K256&lt;&gt;"②",K256&lt;&gt;"③"),"無効です",IF(AND(OR(K256="①",K256=1),VLOOKUP(M256,医療機関データ!$A:$G,4,FALSE)="－"),"自己採取不可","")))</f>
        <v/>
      </c>
      <c r="Q256" s="106" t="str">
        <f>IF(C256="","",IF(AND(L256&lt;&gt;1,L256&lt;&gt;2,L256&lt;&gt;"①",L256&lt;&gt;"②"),"無効です",IF(AND(OR(L256="②",L256=2),VLOOKUP(M256,医療機関データ!$A:$G,6,FALSE)="－"),"マンモグラフィー不可","")))</f>
        <v/>
      </c>
      <c r="R256" s="106" t="str">
        <f t="shared" si="6"/>
        <v/>
      </c>
      <c r="S256" s="106" t="str">
        <f t="shared" si="7"/>
        <v/>
      </c>
    </row>
    <row r="257" spans="1:19" ht="18" customHeight="1" x14ac:dyDescent="0.15">
      <c r="A257" s="100">
        <v>247</v>
      </c>
      <c r="B257" s="89"/>
      <c r="C257" s="61"/>
      <c r="D257" s="61"/>
      <c r="E257" s="61"/>
      <c r="F257" s="61"/>
      <c r="G257" s="62"/>
      <c r="H257" s="63"/>
      <c r="I257" s="61"/>
      <c r="J257" s="63"/>
      <c r="K257" s="61"/>
      <c r="L257" s="61"/>
      <c r="M257" s="90"/>
      <c r="N257" s="76"/>
      <c r="O257" s="78" t="str">
        <f>IF(C257="","",VLOOKUP(M257,医療機関データ!$A:$B,2,FALSE))</f>
        <v/>
      </c>
      <c r="P257" s="106" t="str">
        <f>IF(C257="","",IF(AND(K257&lt;&gt;1,K257&lt;&gt;2,K257&lt;&gt;3,K257&lt;&gt;"①",K257&lt;&gt;"②",K257&lt;&gt;"③"),"無効です",IF(AND(OR(K257="①",K257=1),VLOOKUP(M257,医療機関データ!$A:$G,4,FALSE)="－"),"自己採取不可","")))</f>
        <v/>
      </c>
      <c r="Q257" s="106" t="str">
        <f>IF(C257="","",IF(AND(L257&lt;&gt;1,L257&lt;&gt;2,L257&lt;&gt;"①",L257&lt;&gt;"②"),"無効です",IF(AND(OR(L257="②",L257=2),VLOOKUP(M257,医療機関データ!$A:$G,6,FALSE)="－"),"マンモグラフィー不可","")))</f>
        <v/>
      </c>
      <c r="R257" s="106" t="str">
        <f t="shared" si="6"/>
        <v/>
      </c>
      <c r="S257" s="106" t="str">
        <f t="shared" si="7"/>
        <v/>
      </c>
    </row>
    <row r="258" spans="1:19" ht="18" customHeight="1" x14ac:dyDescent="0.15">
      <c r="A258" s="100">
        <v>248</v>
      </c>
      <c r="B258" s="89"/>
      <c r="C258" s="61"/>
      <c r="D258" s="61"/>
      <c r="E258" s="61"/>
      <c r="F258" s="61"/>
      <c r="G258" s="62"/>
      <c r="H258" s="63"/>
      <c r="I258" s="61"/>
      <c r="J258" s="63"/>
      <c r="K258" s="61"/>
      <c r="L258" s="61"/>
      <c r="M258" s="90"/>
      <c r="N258" s="76"/>
      <c r="O258" s="78" t="str">
        <f>IF(C258="","",VLOOKUP(M258,医療機関データ!$A:$B,2,FALSE))</f>
        <v/>
      </c>
      <c r="P258" s="106" t="str">
        <f>IF(C258="","",IF(AND(K258&lt;&gt;1,K258&lt;&gt;2,K258&lt;&gt;3,K258&lt;&gt;"①",K258&lt;&gt;"②",K258&lt;&gt;"③"),"無効です",IF(AND(OR(K258="①",K258=1),VLOOKUP(M258,医療機関データ!$A:$G,4,FALSE)="－"),"自己採取不可","")))</f>
        <v/>
      </c>
      <c r="Q258" s="106" t="str">
        <f>IF(C258="","",IF(AND(L258&lt;&gt;1,L258&lt;&gt;2,L258&lt;&gt;"①",L258&lt;&gt;"②"),"無効です",IF(AND(OR(L258="②",L258=2),VLOOKUP(M258,医療機関データ!$A:$G,6,FALSE)="－"),"マンモグラフィー不可","")))</f>
        <v/>
      </c>
      <c r="R258" s="106" t="str">
        <f t="shared" si="6"/>
        <v/>
      </c>
      <c r="S258" s="106" t="str">
        <f t="shared" si="7"/>
        <v/>
      </c>
    </row>
    <row r="259" spans="1:19" ht="18" customHeight="1" x14ac:dyDescent="0.15">
      <c r="A259" s="100">
        <v>249</v>
      </c>
      <c r="B259" s="89"/>
      <c r="C259" s="61"/>
      <c r="D259" s="61"/>
      <c r="E259" s="61"/>
      <c r="F259" s="61"/>
      <c r="G259" s="62"/>
      <c r="H259" s="63"/>
      <c r="I259" s="61"/>
      <c r="J259" s="63"/>
      <c r="K259" s="61"/>
      <c r="L259" s="61"/>
      <c r="M259" s="90"/>
      <c r="N259" s="76"/>
      <c r="O259" s="78" t="str">
        <f>IF(C259="","",VLOOKUP(M259,医療機関データ!$A:$B,2,FALSE))</f>
        <v/>
      </c>
      <c r="P259" s="106" t="str">
        <f>IF(C259="","",IF(AND(K259&lt;&gt;1,K259&lt;&gt;2,K259&lt;&gt;3,K259&lt;&gt;"①",K259&lt;&gt;"②",K259&lt;&gt;"③"),"無効です",IF(AND(OR(K259="①",K259=1),VLOOKUP(M259,医療機関データ!$A:$G,4,FALSE)="－"),"自己採取不可","")))</f>
        <v/>
      </c>
      <c r="Q259" s="106" t="str">
        <f>IF(C259="","",IF(AND(L259&lt;&gt;1,L259&lt;&gt;2,L259&lt;&gt;"①",L259&lt;&gt;"②"),"無効です",IF(AND(OR(L259="②",L259=2),VLOOKUP(M259,医療機関データ!$A:$G,6,FALSE)="－"),"マンモグラフィー不可","")))</f>
        <v/>
      </c>
      <c r="R259" s="106" t="str">
        <f t="shared" si="6"/>
        <v/>
      </c>
      <c r="S259" s="106" t="str">
        <f t="shared" si="7"/>
        <v/>
      </c>
    </row>
    <row r="260" spans="1:19" ht="18" customHeight="1" x14ac:dyDescent="0.15">
      <c r="A260" s="100">
        <v>250</v>
      </c>
      <c r="B260" s="89"/>
      <c r="C260" s="61"/>
      <c r="D260" s="61"/>
      <c r="E260" s="61"/>
      <c r="F260" s="61"/>
      <c r="G260" s="62"/>
      <c r="H260" s="63"/>
      <c r="I260" s="61"/>
      <c r="J260" s="63"/>
      <c r="K260" s="61"/>
      <c r="L260" s="61"/>
      <c r="M260" s="90"/>
      <c r="N260" s="76"/>
      <c r="O260" s="78" t="str">
        <f>IF(C260="","",VLOOKUP(M260,医療機関データ!$A:$B,2,FALSE))</f>
        <v/>
      </c>
      <c r="P260" s="106" t="str">
        <f>IF(C260="","",IF(AND(K260&lt;&gt;1,K260&lt;&gt;2,K260&lt;&gt;3,K260&lt;&gt;"①",K260&lt;&gt;"②",K260&lt;&gt;"③"),"無効です",IF(AND(OR(K260="①",K260=1),VLOOKUP(M260,医療機関データ!$A:$G,4,FALSE)="－"),"自己採取不可","")))</f>
        <v/>
      </c>
      <c r="Q260" s="106" t="str">
        <f>IF(C260="","",IF(AND(L260&lt;&gt;1,L260&lt;&gt;2,L260&lt;&gt;"①",L260&lt;&gt;"②"),"無効です",IF(AND(OR(L260="②",L260=2),VLOOKUP(M260,医療機関データ!$A:$G,6,FALSE)="－"),"マンモグラフィー不可","")))</f>
        <v/>
      </c>
      <c r="R260" s="106" t="str">
        <f t="shared" si="6"/>
        <v/>
      </c>
      <c r="S260" s="106" t="str">
        <f t="shared" si="7"/>
        <v/>
      </c>
    </row>
    <row r="261" spans="1:19" ht="18" customHeight="1" x14ac:dyDescent="0.15">
      <c r="A261" s="100">
        <v>251</v>
      </c>
      <c r="B261" s="89"/>
      <c r="C261" s="61"/>
      <c r="D261" s="61"/>
      <c r="E261" s="61"/>
      <c r="F261" s="61"/>
      <c r="G261" s="62"/>
      <c r="H261" s="63"/>
      <c r="I261" s="61"/>
      <c r="J261" s="63"/>
      <c r="K261" s="61"/>
      <c r="L261" s="61"/>
      <c r="M261" s="90"/>
      <c r="N261" s="76"/>
      <c r="O261" s="78" t="str">
        <f>IF(C261="","",VLOOKUP(M261,医療機関データ!$A:$B,2,FALSE))</f>
        <v/>
      </c>
      <c r="P261" s="106" t="str">
        <f>IF(C261="","",IF(AND(K261&lt;&gt;1,K261&lt;&gt;2,K261&lt;&gt;3,K261&lt;&gt;"①",K261&lt;&gt;"②",K261&lt;&gt;"③"),"無効です",IF(AND(OR(K261="①",K261=1),VLOOKUP(M261,医療機関データ!$A:$G,4,FALSE)="－"),"自己採取不可","")))</f>
        <v/>
      </c>
      <c r="Q261" s="106" t="str">
        <f>IF(C261="","",IF(AND(L261&lt;&gt;1,L261&lt;&gt;2,L261&lt;&gt;"①",L261&lt;&gt;"②"),"無効です",IF(AND(OR(L261="②",L261=2),VLOOKUP(M261,医療機関データ!$A:$G,6,FALSE)="－"),"マンモグラフィー不可","")))</f>
        <v/>
      </c>
      <c r="R261" s="106" t="str">
        <f t="shared" si="6"/>
        <v/>
      </c>
      <c r="S261" s="106" t="str">
        <f t="shared" si="7"/>
        <v/>
      </c>
    </row>
    <row r="262" spans="1:19" ht="18" customHeight="1" x14ac:dyDescent="0.15">
      <c r="A262" s="100">
        <v>252</v>
      </c>
      <c r="B262" s="89"/>
      <c r="C262" s="61"/>
      <c r="D262" s="61"/>
      <c r="E262" s="61"/>
      <c r="F262" s="61"/>
      <c r="G262" s="62"/>
      <c r="H262" s="63"/>
      <c r="I262" s="61"/>
      <c r="J262" s="63"/>
      <c r="K262" s="61"/>
      <c r="L262" s="61"/>
      <c r="M262" s="90"/>
      <c r="N262" s="76"/>
      <c r="O262" s="78" t="str">
        <f>IF(C262="","",VLOOKUP(M262,医療機関データ!$A:$B,2,FALSE))</f>
        <v/>
      </c>
      <c r="P262" s="106" t="str">
        <f>IF(C262="","",IF(AND(K262&lt;&gt;1,K262&lt;&gt;2,K262&lt;&gt;3,K262&lt;&gt;"①",K262&lt;&gt;"②",K262&lt;&gt;"③"),"無効です",IF(AND(OR(K262="①",K262=1),VLOOKUP(M262,医療機関データ!$A:$G,4,FALSE)="－"),"自己採取不可","")))</f>
        <v/>
      </c>
      <c r="Q262" s="106" t="str">
        <f>IF(C262="","",IF(AND(L262&lt;&gt;1,L262&lt;&gt;2,L262&lt;&gt;"①",L262&lt;&gt;"②"),"無効です",IF(AND(OR(L262="②",L262=2),VLOOKUP(M262,医療機関データ!$A:$G,6,FALSE)="－"),"マンモグラフィー不可","")))</f>
        <v/>
      </c>
      <c r="R262" s="106" t="str">
        <f t="shared" si="6"/>
        <v/>
      </c>
      <c r="S262" s="106" t="str">
        <f t="shared" si="7"/>
        <v/>
      </c>
    </row>
    <row r="263" spans="1:19" ht="18" customHeight="1" x14ac:dyDescent="0.15">
      <c r="A263" s="100">
        <v>253</v>
      </c>
      <c r="B263" s="89"/>
      <c r="C263" s="61"/>
      <c r="D263" s="61"/>
      <c r="E263" s="61"/>
      <c r="F263" s="61"/>
      <c r="G263" s="62"/>
      <c r="H263" s="63"/>
      <c r="I263" s="61"/>
      <c r="J263" s="63"/>
      <c r="K263" s="61"/>
      <c r="L263" s="61"/>
      <c r="M263" s="90"/>
      <c r="N263" s="76"/>
      <c r="O263" s="78" t="str">
        <f>IF(C263="","",VLOOKUP(M263,医療機関データ!$A:$B,2,FALSE))</f>
        <v/>
      </c>
      <c r="P263" s="106" t="str">
        <f>IF(C263="","",IF(AND(K263&lt;&gt;1,K263&lt;&gt;2,K263&lt;&gt;3,K263&lt;&gt;"①",K263&lt;&gt;"②",K263&lt;&gt;"③"),"無効です",IF(AND(OR(K263="①",K263=1),VLOOKUP(M263,医療機関データ!$A:$G,4,FALSE)="－"),"自己採取不可","")))</f>
        <v/>
      </c>
      <c r="Q263" s="106" t="str">
        <f>IF(C263="","",IF(AND(L263&lt;&gt;1,L263&lt;&gt;2,L263&lt;&gt;"①",L263&lt;&gt;"②"),"無効です",IF(AND(OR(L263="②",L263=2),VLOOKUP(M263,医療機関データ!$A:$G,6,FALSE)="－"),"マンモグラフィー不可","")))</f>
        <v/>
      </c>
      <c r="R263" s="106" t="str">
        <f t="shared" si="6"/>
        <v/>
      </c>
      <c r="S263" s="106" t="str">
        <f t="shared" si="7"/>
        <v/>
      </c>
    </row>
    <row r="264" spans="1:19" ht="18" customHeight="1" x14ac:dyDescent="0.15">
      <c r="A264" s="100">
        <v>254</v>
      </c>
      <c r="B264" s="89"/>
      <c r="C264" s="61"/>
      <c r="D264" s="61"/>
      <c r="E264" s="61"/>
      <c r="F264" s="61"/>
      <c r="G264" s="62"/>
      <c r="H264" s="63"/>
      <c r="I264" s="61"/>
      <c r="J264" s="63"/>
      <c r="K264" s="61"/>
      <c r="L264" s="61"/>
      <c r="M264" s="90"/>
      <c r="N264" s="76"/>
      <c r="O264" s="78" t="str">
        <f>IF(C264="","",VLOOKUP(M264,医療機関データ!$A:$B,2,FALSE))</f>
        <v/>
      </c>
      <c r="P264" s="106" t="str">
        <f>IF(C264="","",IF(AND(K264&lt;&gt;1,K264&lt;&gt;2,K264&lt;&gt;3,K264&lt;&gt;"①",K264&lt;&gt;"②",K264&lt;&gt;"③"),"無効です",IF(AND(OR(K264="①",K264=1),VLOOKUP(M264,医療機関データ!$A:$G,4,FALSE)="－"),"自己採取不可","")))</f>
        <v/>
      </c>
      <c r="Q264" s="106" t="str">
        <f>IF(C264="","",IF(AND(L264&lt;&gt;1,L264&lt;&gt;2,L264&lt;&gt;"①",L264&lt;&gt;"②"),"無効です",IF(AND(OR(L264="②",L264=2),VLOOKUP(M264,医療機関データ!$A:$G,6,FALSE)="－"),"マンモグラフィー不可","")))</f>
        <v/>
      </c>
      <c r="R264" s="106" t="str">
        <f t="shared" si="6"/>
        <v/>
      </c>
      <c r="S264" s="106" t="str">
        <f t="shared" si="7"/>
        <v/>
      </c>
    </row>
    <row r="265" spans="1:19" ht="18" customHeight="1" x14ac:dyDescent="0.15">
      <c r="A265" s="100">
        <v>255</v>
      </c>
      <c r="B265" s="89"/>
      <c r="C265" s="61"/>
      <c r="D265" s="61"/>
      <c r="E265" s="61"/>
      <c r="F265" s="61"/>
      <c r="G265" s="62"/>
      <c r="H265" s="63"/>
      <c r="I265" s="61"/>
      <c r="J265" s="63"/>
      <c r="K265" s="61"/>
      <c r="L265" s="61"/>
      <c r="M265" s="90"/>
      <c r="N265" s="76"/>
      <c r="O265" s="78" t="str">
        <f>IF(C265="","",VLOOKUP(M265,医療機関データ!$A:$B,2,FALSE))</f>
        <v/>
      </c>
      <c r="P265" s="106" t="str">
        <f>IF(C265="","",IF(AND(K265&lt;&gt;1,K265&lt;&gt;2,K265&lt;&gt;3,K265&lt;&gt;"①",K265&lt;&gt;"②",K265&lt;&gt;"③"),"無効です",IF(AND(OR(K265="①",K265=1),VLOOKUP(M265,医療機関データ!$A:$G,4,FALSE)="－"),"自己採取不可","")))</f>
        <v/>
      </c>
      <c r="Q265" s="106" t="str">
        <f>IF(C265="","",IF(AND(L265&lt;&gt;1,L265&lt;&gt;2,L265&lt;&gt;"①",L265&lt;&gt;"②"),"無効です",IF(AND(OR(L265="②",L265=2),VLOOKUP(M265,医療機関データ!$A:$G,6,FALSE)="－"),"マンモグラフィー不可","")))</f>
        <v/>
      </c>
      <c r="R265" s="106" t="str">
        <f t="shared" si="6"/>
        <v/>
      </c>
      <c r="S265" s="106" t="str">
        <f t="shared" si="7"/>
        <v/>
      </c>
    </row>
    <row r="266" spans="1:19" ht="18" customHeight="1" x14ac:dyDescent="0.15">
      <c r="A266" s="100">
        <v>256</v>
      </c>
      <c r="B266" s="89"/>
      <c r="C266" s="61"/>
      <c r="D266" s="61"/>
      <c r="E266" s="61"/>
      <c r="F266" s="61"/>
      <c r="G266" s="62"/>
      <c r="H266" s="63"/>
      <c r="I266" s="61"/>
      <c r="J266" s="63"/>
      <c r="K266" s="61"/>
      <c r="L266" s="61"/>
      <c r="M266" s="90"/>
      <c r="N266" s="76"/>
      <c r="O266" s="78" t="str">
        <f>IF(C266="","",VLOOKUP(M266,医療機関データ!$A:$B,2,FALSE))</f>
        <v/>
      </c>
      <c r="P266" s="106" t="str">
        <f>IF(C266="","",IF(AND(K266&lt;&gt;1,K266&lt;&gt;2,K266&lt;&gt;3,K266&lt;&gt;"①",K266&lt;&gt;"②",K266&lt;&gt;"③"),"無効です",IF(AND(OR(K266="①",K266=1),VLOOKUP(M266,医療機関データ!$A:$G,4,FALSE)="－"),"自己採取不可","")))</f>
        <v/>
      </c>
      <c r="Q266" s="106" t="str">
        <f>IF(C266="","",IF(AND(L266&lt;&gt;1,L266&lt;&gt;2,L266&lt;&gt;"①",L266&lt;&gt;"②"),"無効です",IF(AND(OR(L266="②",L266=2),VLOOKUP(M266,医療機関データ!$A:$G,6,FALSE)="－"),"マンモグラフィー不可","")))</f>
        <v/>
      </c>
      <c r="R266" s="106" t="str">
        <f t="shared" si="6"/>
        <v/>
      </c>
      <c r="S266" s="106" t="str">
        <f t="shared" si="7"/>
        <v/>
      </c>
    </row>
    <row r="267" spans="1:19" ht="18" customHeight="1" x14ac:dyDescent="0.15">
      <c r="A267" s="100">
        <v>257</v>
      </c>
      <c r="B267" s="89"/>
      <c r="C267" s="61"/>
      <c r="D267" s="61"/>
      <c r="E267" s="61"/>
      <c r="F267" s="61"/>
      <c r="G267" s="62"/>
      <c r="H267" s="63"/>
      <c r="I267" s="61"/>
      <c r="J267" s="63"/>
      <c r="K267" s="61"/>
      <c r="L267" s="61"/>
      <c r="M267" s="90"/>
      <c r="N267" s="76"/>
      <c r="O267" s="78" t="str">
        <f>IF(C267="","",VLOOKUP(M267,医療機関データ!$A:$B,2,FALSE))</f>
        <v/>
      </c>
      <c r="P267" s="106" t="str">
        <f>IF(C267="","",IF(AND(K267&lt;&gt;1,K267&lt;&gt;2,K267&lt;&gt;3,K267&lt;&gt;"①",K267&lt;&gt;"②",K267&lt;&gt;"③"),"無効です",IF(AND(OR(K267="①",K267=1),VLOOKUP(M267,医療機関データ!$A:$G,4,FALSE)="－"),"自己採取不可","")))</f>
        <v/>
      </c>
      <c r="Q267" s="106" t="str">
        <f>IF(C267="","",IF(AND(L267&lt;&gt;1,L267&lt;&gt;2,L267&lt;&gt;"①",L267&lt;&gt;"②"),"無効です",IF(AND(OR(L267="②",L267=2),VLOOKUP(M267,医療機関データ!$A:$G,6,FALSE)="－"),"マンモグラフィー不可","")))</f>
        <v/>
      </c>
      <c r="R267" s="106" t="str">
        <f t="shared" si="6"/>
        <v/>
      </c>
      <c r="S267" s="106" t="str">
        <f t="shared" si="7"/>
        <v/>
      </c>
    </row>
    <row r="268" spans="1:19" ht="18" customHeight="1" x14ac:dyDescent="0.15">
      <c r="A268" s="100">
        <v>258</v>
      </c>
      <c r="B268" s="89"/>
      <c r="C268" s="61"/>
      <c r="D268" s="61"/>
      <c r="E268" s="61"/>
      <c r="F268" s="61"/>
      <c r="G268" s="62"/>
      <c r="H268" s="63"/>
      <c r="I268" s="61"/>
      <c r="J268" s="63"/>
      <c r="K268" s="61"/>
      <c r="L268" s="61"/>
      <c r="M268" s="90"/>
      <c r="N268" s="76"/>
      <c r="O268" s="78" t="str">
        <f>IF(C268="","",VLOOKUP(M268,医療機関データ!$A:$B,2,FALSE))</f>
        <v/>
      </c>
      <c r="P268" s="106" t="str">
        <f>IF(C268="","",IF(AND(K268&lt;&gt;1,K268&lt;&gt;2,K268&lt;&gt;3,K268&lt;&gt;"①",K268&lt;&gt;"②",K268&lt;&gt;"③"),"無効です",IF(AND(OR(K268="①",K268=1),VLOOKUP(M268,医療機関データ!$A:$G,4,FALSE)="－"),"自己採取不可","")))</f>
        <v/>
      </c>
      <c r="Q268" s="106" t="str">
        <f>IF(C268="","",IF(AND(L268&lt;&gt;1,L268&lt;&gt;2,L268&lt;&gt;"①",L268&lt;&gt;"②"),"無効です",IF(AND(OR(L268="②",L268=2),VLOOKUP(M268,医療機関データ!$A:$G,6,FALSE)="－"),"マンモグラフィー不可","")))</f>
        <v/>
      </c>
      <c r="R268" s="106" t="str">
        <f t="shared" ref="R268:R310" si="8">IF(C268="","",IF(AND(OR(F268=2,F268="家族"),DATEDIF(G268,46477,"Y")&lt;35),"35歳未満です",""))</f>
        <v/>
      </c>
      <c r="S268" s="106" t="str">
        <f t="shared" ref="S268:S310" si="9">IF(C268="","",IF(COUNTIFS($C$11:$C$310,C268,$D$11:$D$310,D268,$G$11:$G$310,G268)&gt;1,"重複",""))</f>
        <v/>
      </c>
    </row>
    <row r="269" spans="1:19" ht="18" customHeight="1" x14ac:dyDescent="0.15">
      <c r="A269" s="100">
        <v>259</v>
      </c>
      <c r="B269" s="89"/>
      <c r="C269" s="61"/>
      <c r="D269" s="61"/>
      <c r="E269" s="61"/>
      <c r="F269" s="61"/>
      <c r="G269" s="62"/>
      <c r="H269" s="63"/>
      <c r="I269" s="61"/>
      <c r="J269" s="63"/>
      <c r="K269" s="61"/>
      <c r="L269" s="61"/>
      <c r="M269" s="90"/>
      <c r="N269" s="76"/>
      <c r="O269" s="78" t="str">
        <f>IF(C269="","",VLOOKUP(M269,医療機関データ!$A:$B,2,FALSE))</f>
        <v/>
      </c>
      <c r="P269" s="106" t="str">
        <f>IF(C269="","",IF(AND(K269&lt;&gt;1,K269&lt;&gt;2,K269&lt;&gt;3,K269&lt;&gt;"①",K269&lt;&gt;"②",K269&lt;&gt;"③"),"無効です",IF(AND(OR(K269="①",K269=1),VLOOKUP(M269,医療機関データ!$A:$G,4,FALSE)="－"),"自己採取不可","")))</f>
        <v/>
      </c>
      <c r="Q269" s="106" t="str">
        <f>IF(C269="","",IF(AND(L269&lt;&gt;1,L269&lt;&gt;2,L269&lt;&gt;"①",L269&lt;&gt;"②"),"無効です",IF(AND(OR(L269="②",L269=2),VLOOKUP(M269,医療機関データ!$A:$G,6,FALSE)="－"),"マンモグラフィー不可","")))</f>
        <v/>
      </c>
      <c r="R269" s="106" t="str">
        <f t="shared" si="8"/>
        <v/>
      </c>
      <c r="S269" s="106" t="str">
        <f t="shared" si="9"/>
        <v/>
      </c>
    </row>
    <row r="270" spans="1:19" ht="18" customHeight="1" x14ac:dyDescent="0.15">
      <c r="A270" s="100">
        <v>260</v>
      </c>
      <c r="B270" s="89"/>
      <c r="C270" s="61"/>
      <c r="D270" s="61"/>
      <c r="E270" s="61"/>
      <c r="F270" s="61"/>
      <c r="G270" s="62"/>
      <c r="H270" s="63"/>
      <c r="I270" s="61"/>
      <c r="J270" s="63"/>
      <c r="K270" s="61"/>
      <c r="L270" s="61"/>
      <c r="M270" s="90"/>
      <c r="N270" s="76"/>
      <c r="O270" s="78" t="str">
        <f>IF(C270="","",VLOOKUP(M270,医療機関データ!$A:$B,2,FALSE))</f>
        <v/>
      </c>
      <c r="P270" s="106" t="str">
        <f>IF(C270="","",IF(AND(K270&lt;&gt;1,K270&lt;&gt;2,K270&lt;&gt;3,K270&lt;&gt;"①",K270&lt;&gt;"②",K270&lt;&gt;"③"),"無効です",IF(AND(OR(K270="①",K270=1),VLOOKUP(M270,医療機関データ!$A:$G,4,FALSE)="－"),"自己採取不可","")))</f>
        <v/>
      </c>
      <c r="Q270" s="106" t="str">
        <f>IF(C270="","",IF(AND(L270&lt;&gt;1,L270&lt;&gt;2,L270&lt;&gt;"①",L270&lt;&gt;"②"),"無効です",IF(AND(OR(L270="②",L270=2),VLOOKUP(M270,医療機関データ!$A:$G,6,FALSE)="－"),"マンモグラフィー不可","")))</f>
        <v/>
      </c>
      <c r="R270" s="106" t="str">
        <f t="shared" si="8"/>
        <v/>
      </c>
      <c r="S270" s="106" t="str">
        <f t="shared" si="9"/>
        <v/>
      </c>
    </row>
    <row r="271" spans="1:19" ht="18" customHeight="1" x14ac:dyDescent="0.15">
      <c r="A271" s="100">
        <v>261</v>
      </c>
      <c r="B271" s="89"/>
      <c r="C271" s="61"/>
      <c r="D271" s="61"/>
      <c r="E271" s="61"/>
      <c r="F271" s="61"/>
      <c r="G271" s="62"/>
      <c r="H271" s="63"/>
      <c r="I271" s="61"/>
      <c r="J271" s="63"/>
      <c r="K271" s="61"/>
      <c r="L271" s="61"/>
      <c r="M271" s="90"/>
      <c r="N271" s="76"/>
      <c r="O271" s="78" t="str">
        <f>IF(C271="","",VLOOKUP(M271,医療機関データ!$A:$B,2,FALSE))</f>
        <v/>
      </c>
      <c r="P271" s="106" t="str">
        <f>IF(C271="","",IF(AND(K271&lt;&gt;1,K271&lt;&gt;2,K271&lt;&gt;3,K271&lt;&gt;"①",K271&lt;&gt;"②",K271&lt;&gt;"③"),"無効です",IF(AND(OR(K271="①",K271=1),VLOOKUP(M271,医療機関データ!$A:$G,4,FALSE)="－"),"自己採取不可","")))</f>
        <v/>
      </c>
      <c r="Q271" s="106" t="str">
        <f>IF(C271="","",IF(AND(L271&lt;&gt;1,L271&lt;&gt;2,L271&lt;&gt;"①",L271&lt;&gt;"②"),"無効です",IF(AND(OR(L271="②",L271=2),VLOOKUP(M271,医療機関データ!$A:$G,6,FALSE)="－"),"マンモグラフィー不可","")))</f>
        <v/>
      </c>
      <c r="R271" s="106" t="str">
        <f t="shared" si="8"/>
        <v/>
      </c>
      <c r="S271" s="106" t="str">
        <f t="shared" si="9"/>
        <v/>
      </c>
    </row>
    <row r="272" spans="1:19" ht="18" customHeight="1" x14ac:dyDescent="0.15">
      <c r="A272" s="100">
        <v>262</v>
      </c>
      <c r="B272" s="89"/>
      <c r="C272" s="61"/>
      <c r="D272" s="61"/>
      <c r="E272" s="61"/>
      <c r="F272" s="61"/>
      <c r="G272" s="62"/>
      <c r="H272" s="63"/>
      <c r="I272" s="61"/>
      <c r="J272" s="63"/>
      <c r="K272" s="61"/>
      <c r="L272" s="61"/>
      <c r="M272" s="90"/>
      <c r="N272" s="76"/>
      <c r="O272" s="78" t="str">
        <f>IF(C272="","",VLOOKUP(M272,医療機関データ!$A:$B,2,FALSE))</f>
        <v/>
      </c>
      <c r="P272" s="106" t="str">
        <f>IF(C272="","",IF(AND(K272&lt;&gt;1,K272&lt;&gt;2,K272&lt;&gt;3,K272&lt;&gt;"①",K272&lt;&gt;"②",K272&lt;&gt;"③"),"無効です",IF(AND(OR(K272="①",K272=1),VLOOKUP(M272,医療機関データ!$A:$G,4,FALSE)="－"),"自己採取不可","")))</f>
        <v/>
      </c>
      <c r="Q272" s="106" t="str">
        <f>IF(C272="","",IF(AND(L272&lt;&gt;1,L272&lt;&gt;2,L272&lt;&gt;"①",L272&lt;&gt;"②"),"無効です",IF(AND(OR(L272="②",L272=2),VLOOKUP(M272,医療機関データ!$A:$G,6,FALSE)="－"),"マンモグラフィー不可","")))</f>
        <v/>
      </c>
      <c r="R272" s="106" t="str">
        <f t="shared" si="8"/>
        <v/>
      </c>
      <c r="S272" s="106" t="str">
        <f t="shared" si="9"/>
        <v/>
      </c>
    </row>
    <row r="273" spans="1:19" ht="18" customHeight="1" x14ac:dyDescent="0.15">
      <c r="A273" s="100">
        <v>263</v>
      </c>
      <c r="B273" s="89"/>
      <c r="C273" s="61"/>
      <c r="D273" s="61"/>
      <c r="E273" s="61"/>
      <c r="F273" s="61"/>
      <c r="G273" s="62"/>
      <c r="H273" s="63"/>
      <c r="I273" s="61"/>
      <c r="J273" s="63"/>
      <c r="K273" s="61"/>
      <c r="L273" s="61"/>
      <c r="M273" s="90"/>
      <c r="N273" s="76"/>
      <c r="O273" s="78" t="str">
        <f>IF(C273="","",VLOOKUP(M273,医療機関データ!$A:$B,2,FALSE))</f>
        <v/>
      </c>
      <c r="P273" s="106" t="str">
        <f>IF(C273="","",IF(AND(K273&lt;&gt;1,K273&lt;&gt;2,K273&lt;&gt;3,K273&lt;&gt;"①",K273&lt;&gt;"②",K273&lt;&gt;"③"),"無効です",IF(AND(OR(K273="①",K273=1),VLOOKUP(M273,医療機関データ!$A:$G,4,FALSE)="－"),"自己採取不可","")))</f>
        <v/>
      </c>
      <c r="Q273" s="106" t="str">
        <f>IF(C273="","",IF(AND(L273&lt;&gt;1,L273&lt;&gt;2,L273&lt;&gt;"①",L273&lt;&gt;"②"),"無効です",IF(AND(OR(L273="②",L273=2),VLOOKUP(M273,医療機関データ!$A:$G,6,FALSE)="－"),"マンモグラフィー不可","")))</f>
        <v/>
      </c>
      <c r="R273" s="106" t="str">
        <f t="shared" si="8"/>
        <v/>
      </c>
      <c r="S273" s="106" t="str">
        <f t="shared" si="9"/>
        <v/>
      </c>
    </row>
    <row r="274" spans="1:19" ht="18" customHeight="1" x14ac:dyDescent="0.15">
      <c r="A274" s="100">
        <v>264</v>
      </c>
      <c r="B274" s="89"/>
      <c r="C274" s="61"/>
      <c r="D274" s="61"/>
      <c r="E274" s="61"/>
      <c r="F274" s="61"/>
      <c r="G274" s="62"/>
      <c r="H274" s="63"/>
      <c r="I274" s="61"/>
      <c r="J274" s="63"/>
      <c r="K274" s="61"/>
      <c r="L274" s="61"/>
      <c r="M274" s="90"/>
      <c r="N274" s="76"/>
      <c r="O274" s="78" t="str">
        <f>IF(C274="","",VLOOKUP(M274,医療機関データ!$A:$B,2,FALSE))</f>
        <v/>
      </c>
      <c r="P274" s="106" t="str">
        <f>IF(C274="","",IF(AND(K274&lt;&gt;1,K274&lt;&gt;2,K274&lt;&gt;3,K274&lt;&gt;"①",K274&lt;&gt;"②",K274&lt;&gt;"③"),"無効です",IF(AND(OR(K274="①",K274=1),VLOOKUP(M274,医療機関データ!$A:$G,4,FALSE)="－"),"自己採取不可","")))</f>
        <v/>
      </c>
      <c r="Q274" s="106" t="str">
        <f>IF(C274="","",IF(AND(L274&lt;&gt;1,L274&lt;&gt;2,L274&lt;&gt;"①",L274&lt;&gt;"②"),"無効です",IF(AND(OR(L274="②",L274=2),VLOOKUP(M274,医療機関データ!$A:$G,6,FALSE)="－"),"マンモグラフィー不可","")))</f>
        <v/>
      </c>
      <c r="R274" s="106" t="str">
        <f t="shared" si="8"/>
        <v/>
      </c>
      <c r="S274" s="106" t="str">
        <f t="shared" si="9"/>
        <v/>
      </c>
    </row>
    <row r="275" spans="1:19" ht="18" customHeight="1" x14ac:dyDescent="0.15">
      <c r="A275" s="100">
        <v>265</v>
      </c>
      <c r="B275" s="89"/>
      <c r="C275" s="61"/>
      <c r="D275" s="61"/>
      <c r="E275" s="61"/>
      <c r="F275" s="61"/>
      <c r="G275" s="62"/>
      <c r="H275" s="63"/>
      <c r="I275" s="61"/>
      <c r="J275" s="63"/>
      <c r="K275" s="61"/>
      <c r="L275" s="61"/>
      <c r="M275" s="90"/>
      <c r="N275" s="76"/>
      <c r="O275" s="78" t="str">
        <f>IF(C275="","",VLOOKUP(M275,医療機関データ!$A:$B,2,FALSE))</f>
        <v/>
      </c>
      <c r="P275" s="106" t="str">
        <f>IF(C275="","",IF(AND(K275&lt;&gt;1,K275&lt;&gt;2,K275&lt;&gt;3,K275&lt;&gt;"①",K275&lt;&gt;"②",K275&lt;&gt;"③"),"無効です",IF(AND(OR(K275="①",K275=1),VLOOKUP(M275,医療機関データ!$A:$G,4,FALSE)="－"),"自己採取不可","")))</f>
        <v/>
      </c>
      <c r="Q275" s="106" t="str">
        <f>IF(C275="","",IF(AND(L275&lt;&gt;1,L275&lt;&gt;2,L275&lt;&gt;"①",L275&lt;&gt;"②"),"無効です",IF(AND(OR(L275="②",L275=2),VLOOKUP(M275,医療機関データ!$A:$G,6,FALSE)="－"),"マンモグラフィー不可","")))</f>
        <v/>
      </c>
      <c r="R275" s="106" t="str">
        <f t="shared" si="8"/>
        <v/>
      </c>
      <c r="S275" s="106" t="str">
        <f t="shared" si="9"/>
        <v/>
      </c>
    </row>
    <row r="276" spans="1:19" ht="18" customHeight="1" x14ac:dyDescent="0.15">
      <c r="A276" s="100">
        <v>266</v>
      </c>
      <c r="B276" s="89"/>
      <c r="C276" s="61"/>
      <c r="D276" s="61"/>
      <c r="E276" s="61"/>
      <c r="F276" s="61"/>
      <c r="G276" s="62"/>
      <c r="H276" s="63"/>
      <c r="I276" s="61"/>
      <c r="J276" s="63"/>
      <c r="K276" s="61"/>
      <c r="L276" s="61"/>
      <c r="M276" s="90"/>
      <c r="N276" s="76"/>
      <c r="O276" s="78" t="str">
        <f>IF(C276="","",VLOOKUP(M276,医療機関データ!$A:$B,2,FALSE))</f>
        <v/>
      </c>
      <c r="P276" s="106" t="str">
        <f>IF(C276="","",IF(AND(K276&lt;&gt;1,K276&lt;&gt;2,K276&lt;&gt;3,K276&lt;&gt;"①",K276&lt;&gt;"②",K276&lt;&gt;"③"),"無効です",IF(AND(OR(K276="①",K276=1),VLOOKUP(M276,医療機関データ!$A:$G,4,FALSE)="－"),"自己採取不可","")))</f>
        <v/>
      </c>
      <c r="Q276" s="106" t="str">
        <f>IF(C276="","",IF(AND(L276&lt;&gt;1,L276&lt;&gt;2,L276&lt;&gt;"①",L276&lt;&gt;"②"),"無効です",IF(AND(OR(L276="②",L276=2),VLOOKUP(M276,医療機関データ!$A:$G,6,FALSE)="－"),"マンモグラフィー不可","")))</f>
        <v/>
      </c>
      <c r="R276" s="106" t="str">
        <f t="shared" si="8"/>
        <v/>
      </c>
      <c r="S276" s="106" t="str">
        <f t="shared" si="9"/>
        <v/>
      </c>
    </row>
    <row r="277" spans="1:19" ht="18" customHeight="1" x14ac:dyDescent="0.15">
      <c r="A277" s="100">
        <v>267</v>
      </c>
      <c r="B277" s="89"/>
      <c r="C277" s="61"/>
      <c r="D277" s="61"/>
      <c r="E277" s="61"/>
      <c r="F277" s="61"/>
      <c r="G277" s="62"/>
      <c r="H277" s="63"/>
      <c r="I277" s="61"/>
      <c r="J277" s="63"/>
      <c r="K277" s="61"/>
      <c r="L277" s="61"/>
      <c r="M277" s="90"/>
      <c r="N277" s="76"/>
      <c r="O277" s="78" t="str">
        <f>IF(C277="","",VLOOKUP(M277,医療機関データ!$A:$B,2,FALSE))</f>
        <v/>
      </c>
      <c r="P277" s="106" t="str">
        <f>IF(C277="","",IF(AND(K277&lt;&gt;1,K277&lt;&gt;2,K277&lt;&gt;3,K277&lt;&gt;"①",K277&lt;&gt;"②",K277&lt;&gt;"③"),"無効です",IF(AND(OR(K277="①",K277=1),VLOOKUP(M277,医療機関データ!$A:$G,4,FALSE)="－"),"自己採取不可","")))</f>
        <v/>
      </c>
      <c r="Q277" s="106" t="str">
        <f>IF(C277="","",IF(AND(L277&lt;&gt;1,L277&lt;&gt;2,L277&lt;&gt;"①",L277&lt;&gt;"②"),"無効です",IF(AND(OR(L277="②",L277=2),VLOOKUP(M277,医療機関データ!$A:$G,6,FALSE)="－"),"マンモグラフィー不可","")))</f>
        <v/>
      </c>
      <c r="R277" s="106" t="str">
        <f t="shared" si="8"/>
        <v/>
      </c>
      <c r="S277" s="106" t="str">
        <f t="shared" si="9"/>
        <v/>
      </c>
    </row>
    <row r="278" spans="1:19" ht="18" customHeight="1" x14ac:dyDescent="0.15">
      <c r="A278" s="100">
        <v>268</v>
      </c>
      <c r="B278" s="89"/>
      <c r="C278" s="61"/>
      <c r="D278" s="61"/>
      <c r="E278" s="61"/>
      <c r="F278" s="61"/>
      <c r="G278" s="62"/>
      <c r="H278" s="63"/>
      <c r="I278" s="61"/>
      <c r="J278" s="63"/>
      <c r="K278" s="61"/>
      <c r="L278" s="61"/>
      <c r="M278" s="90"/>
      <c r="N278" s="76"/>
      <c r="O278" s="78" t="str">
        <f>IF(C278="","",VLOOKUP(M278,医療機関データ!$A:$B,2,FALSE))</f>
        <v/>
      </c>
      <c r="P278" s="106" t="str">
        <f>IF(C278="","",IF(AND(K278&lt;&gt;1,K278&lt;&gt;2,K278&lt;&gt;3,K278&lt;&gt;"①",K278&lt;&gt;"②",K278&lt;&gt;"③"),"無効です",IF(AND(OR(K278="①",K278=1),VLOOKUP(M278,医療機関データ!$A:$G,4,FALSE)="－"),"自己採取不可","")))</f>
        <v/>
      </c>
      <c r="Q278" s="106" t="str">
        <f>IF(C278="","",IF(AND(L278&lt;&gt;1,L278&lt;&gt;2,L278&lt;&gt;"①",L278&lt;&gt;"②"),"無効です",IF(AND(OR(L278="②",L278=2),VLOOKUP(M278,医療機関データ!$A:$G,6,FALSE)="－"),"マンモグラフィー不可","")))</f>
        <v/>
      </c>
      <c r="R278" s="106" t="str">
        <f t="shared" si="8"/>
        <v/>
      </c>
      <c r="S278" s="106" t="str">
        <f t="shared" si="9"/>
        <v/>
      </c>
    </row>
    <row r="279" spans="1:19" ht="18" customHeight="1" x14ac:dyDescent="0.15">
      <c r="A279" s="100">
        <v>269</v>
      </c>
      <c r="B279" s="89"/>
      <c r="C279" s="61"/>
      <c r="D279" s="61"/>
      <c r="E279" s="61"/>
      <c r="F279" s="61"/>
      <c r="G279" s="62"/>
      <c r="H279" s="63"/>
      <c r="I279" s="61"/>
      <c r="J279" s="63"/>
      <c r="K279" s="61"/>
      <c r="L279" s="61"/>
      <c r="M279" s="90"/>
      <c r="N279" s="76"/>
      <c r="O279" s="78" t="str">
        <f>IF(C279="","",VLOOKUP(M279,医療機関データ!$A:$B,2,FALSE))</f>
        <v/>
      </c>
      <c r="P279" s="106" t="str">
        <f>IF(C279="","",IF(AND(K279&lt;&gt;1,K279&lt;&gt;2,K279&lt;&gt;3,K279&lt;&gt;"①",K279&lt;&gt;"②",K279&lt;&gt;"③"),"無効です",IF(AND(OR(K279="①",K279=1),VLOOKUP(M279,医療機関データ!$A:$G,4,FALSE)="－"),"自己採取不可","")))</f>
        <v/>
      </c>
      <c r="Q279" s="106" t="str">
        <f>IF(C279="","",IF(AND(L279&lt;&gt;1,L279&lt;&gt;2,L279&lt;&gt;"①",L279&lt;&gt;"②"),"無効です",IF(AND(OR(L279="②",L279=2),VLOOKUP(M279,医療機関データ!$A:$G,6,FALSE)="－"),"マンモグラフィー不可","")))</f>
        <v/>
      </c>
      <c r="R279" s="106" t="str">
        <f t="shared" si="8"/>
        <v/>
      </c>
      <c r="S279" s="106" t="str">
        <f t="shared" si="9"/>
        <v/>
      </c>
    </row>
    <row r="280" spans="1:19" ht="18" customHeight="1" x14ac:dyDescent="0.15">
      <c r="A280" s="100">
        <v>270</v>
      </c>
      <c r="B280" s="89"/>
      <c r="C280" s="61"/>
      <c r="D280" s="61"/>
      <c r="E280" s="61"/>
      <c r="F280" s="61"/>
      <c r="G280" s="62"/>
      <c r="H280" s="63"/>
      <c r="I280" s="61"/>
      <c r="J280" s="63"/>
      <c r="K280" s="61"/>
      <c r="L280" s="61"/>
      <c r="M280" s="90"/>
      <c r="N280" s="76"/>
      <c r="O280" s="78" t="str">
        <f>IF(C280="","",VLOOKUP(M280,医療機関データ!$A:$B,2,FALSE))</f>
        <v/>
      </c>
      <c r="P280" s="106" t="str">
        <f>IF(C280="","",IF(AND(K280&lt;&gt;1,K280&lt;&gt;2,K280&lt;&gt;3,K280&lt;&gt;"①",K280&lt;&gt;"②",K280&lt;&gt;"③"),"無効です",IF(AND(OR(K280="①",K280=1),VLOOKUP(M280,医療機関データ!$A:$G,4,FALSE)="－"),"自己採取不可","")))</f>
        <v/>
      </c>
      <c r="Q280" s="106" t="str">
        <f>IF(C280="","",IF(AND(L280&lt;&gt;1,L280&lt;&gt;2,L280&lt;&gt;"①",L280&lt;&gt;"②"),"無効です",IF(AND(OR(L280="②",L280=2),VLOOKUP(M280,医療機関データ!$A:$G,6,FALSE)="－"),"マンモグラフィー不可","")))</f>
        <v/>
      </c>
      <c r="R280" s="106" t="str">
        <f t="shared" si="8"/>
        <v/>
      </c>
      <c r="S280" s="106" t="str">
        <f t="shared" si="9"/>
        <v/>
      </c>
    </row>
    <row r="281" spans="1:19" ht="18" customHeight="1" x14ac:dyDescent="0.15">
      <c r="A281" s="100">
        <v>271</v>
      </c>
      <c r="B281" s="89"/>
      <c r="C281" s="61"/>
      <c r="D281" s="61"/>
      <c r="E281" s="61"/>
      <c r="F281" s="61"/>
      <c r="G281" s="62"/>
      <c r="H281" s="63"/>
      <c r="I281" s="61"/>
      <c r="J281" s="63"/>
      <c r="K281" s="61"/>
      <c r="L281" s="61"/>
      <c r="M281" s="90"/>
      <c r="N281" s="76"/>
      <c r="O281" s="78" t="str">
        <f>IF(C281="","",VLOOKUP(M281,医療機関データ!$A:$B,2,FALSE))</f>
        <v/>
      </c>
      <c r="P281" s="106" t="str">
        <f>IF(C281="","",IF(AND(K281&lt;&gt;1,K281&lt;&gt;2,K281&lt;&gt;3,K281&lt;&gt;"①",K281&lt;&gt;"②",K281&lt;&gt;"③"),"無効です",IF(AND(OR(K281="①",K281=1),VLOOKUP(M281,医療機関データ!$A:$G,4,FALSE)="－"),"自己採取不可","")))</f>
        <v/>
      </c>
      <c r="Q281" s="106" t="str">
        <f>IF(C281="","",IF(AND(L281&lt;&gt;1,L281&lt;&gt;2,L281&lt;&gt;"①",L281&lt;&gt;"②"),"無効です",IF(AND(OR(L281="②",L281=2),VLOOKUP(M281,医療機関データ!$A:$G,6,FALSE)="－"),"マンモグラフィー不可","")))</f>
        <v/>
      </c>
      <c r="R281" s="106" t="str">
        <f t="shared" si="8"/>
        <v/>
      </c>
      <c r="S281" s="106" t="str">
        <f t="shared" si="9"/>
        <v/>
      </c>
    </row>
    <row r="282" spans="1:19" ht="18" customHeight="1" x14ac:dyDescent="0.15">
      <c r="A282" s="100">
        <v>272</v>
      </c>
      <c r="B282" s="89"/>
      <c r="C282" s="61"/>
      <c r="D282" s="61"/>
      <c r="E282" s="61"/>
      <c r="F282" s="61"/>
      <c r="G282" s="62"/>
      <c r="H282" s="63"/>
      <c r="I282" s="61"/>
      <c r="J282" s="63"/>
      <c r="K282" s="61"/>
      <c r="L282" s="61"/>
      <c r="M282" s="90"/>
      <c r="N282" s="76"/>
      <c r="O282" s="78" t="str">
        <f>IF(C282="","",VLOOKUP(M282,医療機関データ!$A:$B,2,FALSE))</f>
        <v/>
      </c>
      <c r="P282" s="106" t="str">
        <f>IF(C282="","",IF(AND(K282&lt;&gt;1,K282&lt;&gt;2,K282&lt;&gt;3,K282&lt;&gt;"①",K282&lt;&gt;"②",K282&lt;&gt;"③"),"無効です",IF(AND(OR(K282="①",K282=1),VLOOKUP(M282,医療機関データ!$A:$G,4,FALSE)="－"),"自己採取不可","")))</f>
        <v/>
      </c>
      <c r="Q282" s="106" t="str">
        <f>IF(C282="","",IF(AND(L282&lt;&gt;1,L282&lt;&gt;2,L282&lt;&gt;"①",L282&lt;&gt;"②"),"無効です",IF(AND(OR(L282="②",L282=2),VLOOKUP(M282,医療機関データ!$A:$G,6,FALSE)="－"),"マンモグラフィー不可","")))</f>
        <v/>
      </c>
      <c r="R282" s="106" t="str">
        <f t="shared" si="8"/>
        <v/>
      </c>
      <c r="S282" s="106" t="str">
        <f t="shared" si="9"/>
        <v/>
      </c>
    </row>
    <row r="283" spans="1:19" ht="18" customHeight="1" x14ac:dyDescent="0.15">
      <c r="A283" s="100">
        <v>273</v>
      </c>
      <c r="B283" s="89"/>
      <c r="C283" s="61"/>
      <c r="D283" s="61"/>
      <c r="E283" s="61"/>
      <c r="F283" s="61"/>
      <c r="G283" s="62"/>
      <c r="H283" s="63"/>
      <c r="I283" s="61"/>
      <c r="J283" s="63"/>
      <c r="K283" s="61"/>
      <c r="L283" s="61"/>
      <c r="M283" s="90"/>
      <c r="N283" s="76"/>
      <c r="O283" s="78" t="str">
        <f>IF(C283="","",VLOOKUP(M283,医療機関データ!$A:$B,2,FALSE))</f>
        <v/>
      </c>
      <c r="P283" s="106" t="str">
        <f>IF(C283="","",IF(AND(K283&lt;&gt;1,K283&lt;&gt;2,K283&lt;&gt;3,K283&lt;&gt;"①",K283&lt;&gt;"②",K283&lt;&gt;"③"),"無効です",IF(AND(OR(K283="①",K283=1),VLOOKUP(M283,医療機関データ!$A:$G,4,FALSE)="－"),"自己採取不可","")))</f>
        <v/>
      </c>
      <c r="Q283" s="106" t="str">
        <f>IF(C283="","",IF(AND(L283&lt;&gt;1,L283&lt;&gt;2,L283&lt;&gt;"①",L283&lt;&gt;"②"),"無効です",IF(AND(OR(L283="②",L283=2),VLOOKUP(M283,医療機関データ!$A:$G,6,FALSE)="－"),"マンモグラフィー不可","")))</f>
        <v/>
      </c>
      <c r="R283" s="106" t="str">
        <f t="shared" si="8"/>
        <v/>
      </c>
      <c r="S283" s="106" t="str">
        <f t="shared" si="9"/>
        <v/>
      </c>
    </row>
    <row r="284" spans="1:19" ht="18" customHeight="1" x14ac:dyDescent="0.15">
      <c r="A284" s="100">
        <v>274</v>
      </c>
      <c r="B284" s="89"/>
      <c r="C284" s="61"/>
      <c r="D284" s="61"/>
      <c r="E284" s="61"/>
      <c r="F284" s="61"/>
      <c r="G284" s="62"/>
      <c r="H284" s="63"/>
      <c r="I284" s="61"/>
      <c r="J284" s="63"/>
      <c r="K284" s="61"/>
      <c r="L284" s="61"/>
      <c r="M284" s="90"/>
      <c r="N284" s="76"/>
      <c r="O284" s="78" t="str">
        <f>IF(C284="","",VLOOKUP(M284,医療機関データ!$A:$B,2,FALSE))</f>
        <v/>
      </c>
      <c r="P284" s="106" t="str">
        <f>IF(C284="","",IF(AND(K284&lt;&gt;1,K284&lt;&gt;2,K284&lt;&gt;3,K284&lt;&gt;"①",K284&lt;&gt;"②",K284&lt;&gt;"③"),"無効です",IF(AND(OR(K284="①",K284=1),VLOOKUP(M284,医療機関データ!$A:$G,4,FALSE)="－"),"自己採取不可","")))</f>
        <v/>
      </c>
      <c r="Q284" s="106" t="str">
        <f>IF(C284="","",IF(AND(L284&lt;&gt;1,L284&lt;&gt;2,L284&lt;&gt;"①",L284&lt;&gt;"②"),"無効です",IF(AND(OR(L284="②",L284=2),VLOOKUP(M284,医療機関データ!$A:$G,6,FALSE)="－"),"マンモグラフィー不可","")))</f>
        <v/>
      </c>
      <c r="R284" s="106" t="str">
        <f t="shared" si="8"/>
        <v/>
      </c>
      <c r="S284" s="106" t="str">
        <f t="shared" si="9"/>
        <v/>
      </c>
    </row>
    <row r="285" spans="1:19" ht="18" customHeight="1" x14ac:dyDescent="0.15">
      <c r="A285" s="100">
        <v>275</v>
      </c>
      <c r="B285" s="89"/>
      <c r="C285" s="61"/>
      <c r="D285" s="61"/>
      <c r="E285" s="61"/>
      <c r="F285" s="61"/>
      <c r="G285" s="62"/>
      <c r="H285" s="63"/>
      <c r="I285" s="61"/>
      <c r="J285" s="63"/>
      <c r="K285" s="61"/>
      <c r="L285" s="61"/>
      <c r="M285" s="90"/>
      <c r="N285" s="76"/>
      <c r="O285" s="78" t="str">
        <f>IF(C285="","",VLOOKUP(M285,医療機関データ!$A:$B,2,FALSE))</f>
        <v/>
      </c>
      <c r="P285" s="106" t="str">
        <f>IF(C285="","",IF(AND(K285&lt;&gt;1,K285&lt;&gt;2,K285&lt;&gt;3,K285&lt;&gt;"①",K285&lt;&gt;"②",K285&lt;&gt;"③"),"無効です",IF(AND(OR(K285="①",K285=1),VLOOKUP(M285,医療機関データ!$A:$G,4,FALSE)="－"),"自己採取不可","")))</f>
        <v/>
      </c>
      <c r="Q285" s="106" t="str">
        <f>IF(C285="","",IF(AND(L285&lt;&gt;1,L285&lt;&gt;2,L285&lt;&gt;"①",L285&lt;&gt;"②"),"無効です",IF(AND(OR(L285="②",L285=2),VLOOKUP(M285,医療機関データ!$A:$G,6,FALSE)="－"),"マンモグラフィー不可","")))</f>
        <v/>
      </c>
      <c r="R285" s="106" t="str">
        <f t="shared" si="8"/>
        <v/>
      </c>
      <c r="S285" s="106" t="str">
        <f t="shared" si="9"/>
        <v/>
      </c>
    </row>
    <row r="286" spans="1:19" ht="18" customHeight="1" x14ac:dyDescent="0.15">
      <c r="A286" s="100">
        <v>276</v>
      </c>
      <c r="B286" s="89"/>
      <c r="C286" s="61"/>
      <c r="D286" s="61"/>
      <c r="E286" s="61"/>
      <c r="F286" s="61"/>
      <c r="G286" s="62"/>
      <c r="H286" s="63"/>
      <c r="I286" s="61"/>
      <c r="J286" s="63"/>
      <c r="K286" s="61"/>
      <c r="L286" s="61"/>
      <c r="M286" s="90"/>
      <c r="N286" s="76"/>
      <c r="O286" s="78" t="str">
        <f>IF(C286="","",VLOOKUP(M286,医療機関データ!$A:$B,2,FALSE))</f>
        <v/>
      </c>
      <c r="P286" s="106" t="str">
        <f>IF(C286="","",IF(AND(K286&lt;&gt;1,K286&lt;&gt;2,K286&lt;&gt;3,K286&lt;&gt;"①",K286&lt;&gt;"②",K286&lt;&gt;"③"),"無効です",IF(AND(OR(K286="①",K286=1),VLOOKUP(M286,医療機関データ!$A:$G,4,FALSE)="－"),"自己採取不可","")))</f>
        <v/>
      </c>
      <c r="Q286" s="106" t="str">
        <f>IF(C286="","",IF(AND(L286&lt;&gt;1,L286&lt;&gt;2,L286&lt;&gt;"①",L286&lt;&gt;"②"),"無効です",IF(AND(OR(L286="②",L286=2),VLOOKUP(M286,医療機関データ!$A:$G,6,FALSE)="－"),"マンモグラフィー不可","")))</f>
        <v/>
      </c>
      <c r="R286" s="106" t="str">
        <f t="shared" si="8"/>
        <v/>
      </c>
      <c r="S286" s="106" t="str">
        <f t="shared" si="9"/>
        <v/>
      </c>
    </row>
    <row r="287" spans="1:19" ht="18" customHeight="1" x14ac:dyDescent="0.15">
      <c r="A287" s="100">
        <v>277</v>
      </c>
      <c r="B287" s="89"/>
      <c r="C287" s="61"/>
      <c r="D287" s="61"/>
      <c r="E287" s="61"/>
      <c r="F287" s="61"/>
      <c r="G287" s="62"/>
      <c r="H287" s="63"/>
      <c r="I287" s="61"/>
      <c r="J287" s="63"/>
      <c r="K287" s="61"/>
      <c r="L287" s="61"/>
      <c r="M287" s="90"/>
      <c r="N287" s="76"/>
      <c r="O287" s="78" t="str">
        <f>IF(C287="","",VLOOKUP(M287,医療機関データ!$A:$B,2,FALSE))</f>
        <v/>
      </c>
      <c r="P287" s="106" t="str">
        <f>IF(C287="","",IF(AND(K287&lt;&gt;1,K287&lt;&gt;2,K287&lt;&gt;3,K287&lt;&gt;"①",K287&lt;&gt;"②",K287&lt;&gt;"③"),"無効です",IF(AND(OR(K287="①",K287=1),VLOOKUP(M287,医療機関データ!$A:$G,4,FALSE)="－"),"自己採取不可","")))</f>
        <v/>
      </c>
      <c r="Q287" s="106" t="str">
        <f>IF(C287="","",IF(AND(L287&lt;&gt;1,L287&lt;&gt;2,L287&lt;&gt;"①",L287&lt;&gt;"②"),"無効です",IF(AND(OR(L287="②",L287=2),VLOOKUP(M287,医療機関データ!$A:$G,6,FALSE)="－"),"マンモグラフィー不可","")))</f>
        <v/>
      </c>
      <c r="R287" s="106" t="str">
        <f t="shared" si="8"/>
        <v/>
      </c>
      <c r="S287" s="106" t="str">
        <f t="shared" si="9"/>
        <v/>
      </c>
    </row>
    <row r="288" spans="1:19" ht="18" customHeight="1" x14ac:dyDescent="0.15">
      <c r="A288" s="100">
        <v>278</v>
      </c>
      <c r="B288" s="89"/>
      <c r="C288" s="61"/>
      <c r="D288" s="61"/>
      <c r="E288" s="61"/>
      <c r="F288" s="61"/>
      <c r="G288" s="62"/>
      <c r="H288" s="63"/>
      <c r="I288" s="61"/>
      <c r="J288" s="63"/>
      <c r="K288" s="61"/>
      <c r="L288" s="61"/>
      <c r="M288" s="90"/>
      <c r="N288" s="76"/>
      <c r="O288" s="78" t="str">
        <f>IF(C288="","",VLOOKUP(M288,医療機関データ!$A:$B,2,FALSE))</f>
        <v/>
      </c>
      <c r="P288" s="106" t="str">
        <f>IF(C288="","",IF(AND(K288&lt;&gt;1,K288&lt;&gt;2,K288&lt;&gt;3,K288&lt;&gt;"①",K288&lt;&gt;"②",K288&lt;&gt;"③"),"無効です",IF(AND(OR(K288="①",K288=1),VLOOKUP(M288,医療機関データ!$A:$G,4,FALSE)="－"),"自己採取不可","")))</f>
        <v/>
      </c>
      <c r="Q288" s="106" t="str">
        <f>IF(C288="","",IF(AND(L288&lt;&gt;1,L288&lt;&gt;2,L288&lt;&gt;"①",L288&lt;&gt;"②"),"無効です",IF(AND(OR(L288="②",L288=2),VLOOKUP(M288,医療機関データ!$A:$G,6,FALSE)="－"),"マンモグラフィー不可","")))</f>
        <v/>
      </c>
      <c r="R288" s="106" t="str">
        <f t="shared" si="8"/>
        <v/>
      </c>
      <c r="S288" s="106" t="str">
        <f t="shared" si="9"/>
        <v/>
      </c>
    </row>
    <row r="289" spans="1:19" ht="18" customHeight="1" x14ac:dyDescent="0.15">
      <c r="A289" s="100">
        <v>279</v>
      </c>
      <c r="B289" s="89"/>
      <c r="C289" s="61"/>
      <c r="D289" s="61"/>
      <c r="E289" s="61"/>
      <c r="F289" s="61"/>
      <c r="G289" s="62"/>
      <c r="H289" s="63"/>
      <c r="I289" s="61"/>
      <c r="J289" s="63"/>
      <c r="K289" s="61"/>
      <c r="L289" s="61"/>
      <c r="M289" s="90"/>
      <c r="N289" s="76"/>
      <c r="O289" s="78" t="str">
        <f>IF(C289="","",VLOOKUP(M289,医療機関データ!$A:$B,2,FALSE))</f>
        <v/>
      </c>
      <c r="P289" s="106" t="str">
        <f>IF(C289="","",IF(AND(K289&lt;&gt;1,K289&lt;&gt;2,K289&lt;&gt;3,K289&lt;&gt;"①",K289&lt;&gt;"②",K289&lt;&gt;"③"),"無効です",IF(AND(OR(K289="①",K289=1),VLOOKUP(M289,医療機関データ!$A:$G,4,FALSE)="－"),"自己採取不可","")))</f>
        <v/>
      </c>
      <c r="Q289" s="106" t="str">
        <f>IF(C289="","",IF(AND(L289&lt;&gt;1,L289&lt;&gt;2,L289&lt;&gt;"①",L289&lt;&gt;"②"),"無効です",IF(AND(OR(L289="②",L289=2),VLOOKUP(M289,医療機関データ!$A:$G,6,FALSE)="－"),"マンモグラフィー不可","")))</f>
        <v/>
      </c>
      <c r="R289" s="106" t="str">
        <f t="shared" si="8"/>
        <v/>
      </c>
      <c r="S289" s="106" t="str">
        <f t="shared" si="9"/>
        <v/>
      </c>
    </row>
    <row r="290" spans="1:19" ht="18" customHeight="1" x14ac:dyDescent="0.15">
      <c r="A290" s="100">
        <v>280</v>
      </c>
      <c r="B290" s="89"/>
      <c r="C290" s="61"/>
      <c r="D290" s="61"/>
      <c r="E290" s="61"/>
      <c r="F290" s="61"/>
      <c r="G290" s="62"/>
      <c r="H290" s="63"/>
      <c r="I290" s="61"/>
      <c r="J290" s="63"/>
      <c r="K290" s="61"/>
      <c r="L290" s="61"/>
      <c r="M290" s="90"/>
      <c r="N290" s="76"/>
      <c r="O290" s="78" t="str">
        <f>IF(C290="","",VLOOKUP(M290,医療機関データ!$A:$B,2,FALSE))</f>
        <v/>
      </c>
      <c r="P290" s="106" t="str">
        <f>IF(C290="","",IF(AND(K290&lt;&gt;1,K290&lt;&gt;2,K290&lt;&gt;3,K290&lt;&gt;"①",K290&lt;&gt;"②",K290&lt;&gt;"③"),"無効です",IF(AND(OR(K290="①",K290=1),VLOOKUP(M290,医療機関データ!$A:$G,4,FALSE)="－"),"自己採取不可","")))</f>
        <v/>
      </c>
      <c r="Q290" s="106" t="str">
        <f>IF(C290="","",IF(AND(L290&lt;&gt;1,L290&lt;&gt;2,L290&lt;&gt;"①",L290&lt;&gt;"②"),"無効です",IF(AND(OR(L290="②",L290=2),VLOOKUP(M290,医療機関データ!$A:$G,6,FALSE)="－"),"マンモグラフィー不可","")))</f>
        <v/>
      </c>
      <c r="R290" s="106" t="str">
        <f t="shared" si="8"/>
        <v/>
      </c>
      <c r="S290" s="106" t="str">
        <f t="shared" si="9"/>
        <v/>
      </c>
    </row>
    <row r="291" spans="1:19" ht="18" customHeight="1" x14ac:dyDescent="0.15">
      <c r="A291" s="100">
        <v>281</v>
      </c>
      <c r="B291" s="89"/>
      <c r="C291" s="61"/>
      <c r="D291" s="61"/>
      <c r="E291" s="61"/>
      <c r="F291" s="61"/>
      <c r="G291" s="62"/>
      <c r="H291" s="63"/>
      <c r="I291" s="61"/>
      <c r="J291" s="63"/>
      <c r="K291" s="61"/>
      <c r="L291" s="61"/>
      <c r="M291" s="90"/>
      <c r="N291" s="76"/>
      <c r="O291" s="78" t="str">
        <f>IF(C291="","",VLOOKUP(M291,医療機関データ!$A:$B,2,FALSE))</f>
        <v/>
      </c>
      <c r="P291" s="106" t="str">
        <f>IF(C291="","",IF(AND(K291&lt;&gt;1,K291&lt;&gt;2,K291&lt;&gt;3,K291&lt;&gt;"①",K291&lt;&gt;"②",K291&lt;&gt;"③"),"無効です",IF(AND(OR(K291="①",K291=1),VLOOKUP(M291,医療機関データ!$A:$G,4,FALSE)="－"),"自己採取不可","")))</f>
        <v/>
      </c>
      <c r="Q291" s="106" t="str">
        <f>IF(C291="","",IF(AND(L291&lt;&gt;1,L291&lt;&gt;2,L291&lt;&gt;"①",L291&lt;&gt;"②"),"無効です",IF(AND(OR(L291="②",L291=2),VLOOKUP(M291,医療機関データ!$A:$G,6,FALSE)="－"),"マンモグラフィー不可","")))</f>
        <v/>
      </c>
      <c r="R291" s="106" t="str">
        <f t="shared" si="8"/>
        <v/>
      </c>
      <c r="S291" s="106" t="str">
        <f t="shared" si="9"/>
        <v/>
      </c>
    </row>
    <row r="292" spans="1:19" ht="18" customHeight="1" x14ac:dyDescent="0.15">
      <c r="A292" s="100">
        <v>282</v>
      </c>
      <c r="B292" s="89"/>
      <c r="C292" s="61"/>
      <c r="D292" s="61"/>
      <c r="E292" s="61"/>
      <c r="F292" s="61"/>
      <c r="G292" s="62"/>
      <c r="H292" s="63"/>
      <c r="I292" s="61"/>
      <c r="J292" s="63"/>
      <c r="K292" s="61"/>
      <c r="L292" s="61"/>
      <c r="M292" s="90"/>
      <c r="N292" s="76"/>
      <c r="O292" s="78" t="str">
        <f>IF(C292="","",VLOOKUP(M292,医療機関データ!$A:$B,2,FALSE))</f>
        <v/>
      </c>
      <c r="P292" s="106" t="str">
        <f>IF(C292="","",IF(AND(K292&lt;&gt;1,K292&lt;&gt;2,K292&lt;&gt;3,K292&lt;&gt;"①",K292&lt;&gt;"②",K292&lt;&gt;"③"),"無効です",IF(AND(OR(K292="①",K292=1),VLOOKUP(M292,医療機関データ!$A:$G,4,FALSE)="－"),"自己採取不可","")))</f>
        <v/>
      </c>
      <c r="Q292" s="106" t="str">
        <f>IF(C292="","",IF(AND(L292&lt;&gt;1,L292&lt;&gt;2,L292&lt;&gt;"①",L292&lt;&gt;"②"),"無効です",IF(AND(OR(L292="②",L292=2),VLOOKUP(M292,医療機関データ!$A:$G,6,FALSE)="－"),"マンモグラフィー不可","")))</f>
        <v/>
      </c>
      <c r="R292" s="106" t="str">
        <f t="shared" si="8"/>
        <v/>
      </c>
      <c r="S292" s="106" t="str">
        <f t="shared" si="9"/>
        <v/>
      </c>
    </row>
    <row r="293" spans="1:19" ht="18" customHeight="1" x14ac:dyDescent="0.15">
      <c r="A293" s="100">
        <v>283</v>
      </c>
      <c r="B293" s="89"/>
      <c r="C293" s="61"/>
      <c r="D293" s="61"/>
      <c r="E293" s="61"/>
      <c r="F293" s="61"/>
      <c r="G293" s="62"/>
      <c r="H293" s="63"/>
      <c r="I293" s="61"/>
      <c r="J293" s="63"/>
      <c r="K293" s="61"/>
      <c r="L293" s="61"/>
      <c r="M293" s="90"/>
      <c r="N293" s="76"/>
      <c r="O293" s="78" t="str">
        <f>IF(C293="","",VLOOKUP(M293,医療機関データ!$A:$B,2,FALSE))</f>
        <v/>
      </c>
      <c r="P293" s="106" t="str">
        <f>IF(C293="","",IF(AND(K293&lt;&gt;1,K293&lt;&gt;2,K293&lt;&gt;3,K293&lt;&gt;"①",K293&lt;&gt;"②",K293&lt;&gt;"③"),"無効です",IF(AND(OR(K293="①",K293=1),VLOOKUP(M293,医療機関データ!$A:$G,4,FALSE)="－"),"自己採取不可","")))</f>
        <v/>
      </c>
      <c r="Q293" s="106" t="str">
        <f>IF(C293="","",IF(AND(L293&lt;&gt;1,L293&lt;&gt;2,L293&lt;&gt;"①",L293&lt;&gt;"②"),"無効です",IF(AND(OR(L293="②",L293=2),VLOOKUP(M293,医療機関データ!$A:$G,6,FALSE)="－"),"マンモグラフィー不可","")))</f>
        <v/>
      </c>
      <c r="R293" s="106" t="str">
        <f t="shared" si="8"/>
        <v/>
      </c>
      <c r="S293" s="106" t="str">
        <f t="shared" si="9"/>
        <v/>
      </c>
    </row>
    <row r="294" spans="1:19" ht="18" customHeight="1" x14ac:dyDescent="0.15">
      <c r="A294" s="100">
        <v>284</v>
      </c>
      <c r="B294" s="89"/>
      <c r="C294" s="61"/>
      <c r="D294" s="61"/>
      <c r="E294" s="61"/>
      <c r="F294" s="61"/>
      <c r="G294" s="62"/>
      <c r="H294" s="63"/>
      <c r="I294" s="61"/>
      <c r="J294" s="63"/>
      <c r="K294" s="61"/>
      <c r="L294" s="61"/>
      <c r="M294" s="90"/>
      <c r="N294" s="76"/>
      <c r="O294" s="78" t="str">
        <f>IF(C294="","",VLOOKUP(M294,医療機関データ!$A:$B,2,FALSE))</f>
        <v/>
      </c>
      <c r="P294" s="106" t="str">
        <f>IF(C294="","",IF(AND(K294&lt;&gt;1,K294&lt;&gt;2,K294&lt;&gt;3,K294&lt;&gt;"①",K294&lt;&gt;"②",K294&lt;&gt;"③"),"無効です",IF(AND(OR(K294="①",K294=1),VLOOKUP(M294,医療機関データ!$A:$G,4,FALSE)="－"),"自己採取不可","")))</f>
        <v/>
      </c>
      <c r="Q294" s="106" t="str">
        <f>IF(C294="","",IF(AND(L294&lt;&gt;1,L294&lt;&gt;2,L294&lt;&gt;"①",L294&lt;&gt;"②"),"無効です",IF(AND(OR(L294="②",L294=2),VLOOKUP(M294,医療機関データ!$A:$G,6,FALSE)="－"),"マンモグラフィー不可","")))</f>
        <v/>
      </c>
      <c r="R294" s="106" t="str">
        <f t="shared" si="8"/>
        <v/>
      </c>
      <c r="S294" s="106" t="str">
        <f t="shared" si="9"/>
        <v/>
      </c>
    </row>
    <row r="295" spans="1:19" ht="18" customHeight="1" x14ac:dyDescent="0.15">
      <c r="A295" s="100">
        <v>285</v>
      </c>
      <c r="B295" s="89"/>
      <c r="C295" s="61"/>
      <c r="D295" s="61"/>
      <c r="E295" s="61"/>
      <c r="F295" s="61"/>
      <c r="G295" s="62"/>
      <c r="H295" s="63"/>
      <c r="I295" s="61"/>
      <c r="J295" s="63"/>
      <c r="K295" s="61"/>
      <c r="L295" s="61"/>
      <c r="M295" s="90"/>
      <c r="N295" s="76"/>
      <c r="O295" s="78" t="str">
        <f>IF(C295="","",VLOOKUP(M295,医療機関データ!$A:$B,2,FALSE))</f>
        <v/>
      </c>
      <c r="P295" s="106" t="str">
        <f>IF(C295="","",IF(AND(K295&lt;&gt;1,K295&lt;&gt;2,K295&lt;&gt;3,K295&lt;&gt;"①",K295&lt;&gt;"②",K295&lt;&gt;"③"),"無効です",IF(AND(OR(K295="①",K295=1),VLOOKUP(M295,医療機関データ!$A:$G,4,FALSE)="－"),"自己採取不可","")))</f>
        <v/>
      </c>
      <c r="Q295" s="106" t="str">
        <f>IF(C295="","",IF(AND(L295&lt;&gt;1,L295&lt;&gt;2,L295&lt;&gt;"①",L295&lt;&gt;"②"),"無効です",IF(AND(OR(L295="②",L295=2),VLOOKUP(M295,医療機関データ!$A:$G,6,FALSE)="－"),"マンモグラフィー不可","")))</f>
        <v/>
      </c>
      <c r="R295" s="106" t="str">
        <f t="shared" si="8"/>
        <v/>
      </c>
      <c r="S295" s="106" t="str">
        <f t="shared" si="9"/>
        <v/>
      </c>
    </row>
    <row r="296" spans="1:19" ht="18" customHeight="1" x14ac:dyDescent="0.15">
      <c r="A296" s="100">
        <v>286</v>
      </c>
      <c r="B296" s="89"/>
      <c r="C296" s="61"/>
      <c r="D296" s="61"/>
      <c r="E296" s="61"/>
      <c r="F296" s="61"/>
      <c r="G296" s="62"/>
      <c r="H296" s="63"/>
      <c r="I296" s="61"/>
      <c r="J296" s="63"/>
      <c r="K296" s="61"/>
      <c r="L296" s="61"/>
      <c r="M296" s="90"/>
      <c r="N296" s="76"/>
      <c r="O296" s="78" t="str">
        <f>IF(C296="","",VLOOKUP(M296,医療機関データ!$A:$B,2,FALSE))</f>
        <v/>
      </c>
      <c r="P296" s="106" t="str">
        <f>IF(C296="","",IF(AND(K296&lt;&gt;1,K296&lt;&gt;2,K296&lt;&gt;3,K296&lt;&gt;"①",K296&lt;&gt;"②",K296&lt;&gt;"③"),"無効です",IF(AND(OR(K296="①",K296=1),VLOOKUP(M296,医療機関データ!$A:$G,4,FALSE)="－"),"自己採取不可","")))</f>
        <v/>
      </c>
      <c r="Q296" s="106" t="str">
        <f>IF(C296="","",IF(AND(L296&lt;&gt;1,L296&lt;&gt;2,L296&lt;&gt;"①",L296&lt;&gt;"②"),"無効です",IF(AND(OR(L296="②",L296=2),VLOOKUP(M296,医療機関データ!$A:$G,6,FALSE)="－"),"マンモグラフィー不可","")))</f>
        <v/>
      </c>
      <c r="R296" s="106" t="str">
        <f t="shared" si="8"/>
        <v/>
      </c>
      <c r="S296" s="106" t="str">
        <f t="shared" si="9"/>
        <v/>
      </c>
    </row>
    <row r="297" spans="1:19" ht="18" customHeight="1" x14ac:dyDescent="0.15">
      <c r="A297" s="100">
        <v>287</v>
      </c>
      <c r="B297" s="89"/>
      <c r="C297" s="61"/>
      <c r="D297" s="61"/>
      <c r="E297" s="61"/>
      <c r="F297" s="61"/>
      <c r="G297" s="62"/>
      <c r="H297" s="63"/>
      <c r="I297" s="61"/>
      <c r="J297" s="63"/>
      <c r="K297" s="61"/>
      <c r="L297" s="61"/>
      <c r="M297" s="90"/>
      <c r="N297" s="76"/>
      <c r="O297" s="78" t="str">
        <f>IF(C297="","",VLOOKUP(M297,医療機関データ!$A:$B,2,FALSE))</f>
        <v/>
      </c>
      <c r="P297" s="106" t="str">
        <f>IF(C297="","",IF(AND(K297&lt;&gt;1,K297&lt;&gt;2,K297&lt;&gt;3,K297&lt;&gt;"①",K297&lt;&gt;"②",K297&lt;&gt;"③"),"無効です",IF(AND(OR(K297="①",K297=1),VLOOKUP(M297,医療機関データ!$A:$G,4,FALSE)="－"),"自己採取不可","")))</f>
        <v/>
      </c>
      <c r="Q297" s="106" t="str">
        <f>IF(C297="","",IF(AND(L297&lt;&gt;1,L297&lt;&gt;2,L297&lt;&gt;"①",L297&lt;&gt;"②"),"無効です",IF(AND(OR(L297="②",L297=2),VLOOKUP(M297,医療機関データ!$A:$G,6,FALSE)="－"),"マンモグラフィー不可","")))</f>
        <v/>
      </c>
      <c r="R297" s="106" t="str">
        <f t="shared" si="8"/>
        <v/>
      </c>
      <c r="S297" s="106" t="str">
        <f t="shared" si="9"/>
        <v/>
      </c>
    </row>
    <row r="298" spans="1:19" ht="18" customHeight="1" x14ac:dyDescent="0.15">
      <c r="A298" s="100">
        <v>288</v>
      </c>
      <c r="B298" s="89"/>
      <c r="C298" s="61"/>
      <c r="D298" s="61"/>
      <c r="E298" s="61"/>
      <c r="F298" s="61"/>
      <c r="G298" s="62"/>
      <c r="H298" s="63"/>
      <c r="I298" s="61"/>
      <c r="J298" s="63"/>
      <c r="K298" s="61"/>
      <c r="L298" s="61"/>
      <c r="M298" s="90"/>
      <c r="N298" s="76"/>
      <c r="O298" s="78" t="str">
        <f>IF(C298="","",VLOOKUP(M298,医療機関データ!$A:$B,2,FALSE))</f>
        <v/>
      </c>
      <c r="P298" s="106" t="str">
        <f>IF(C298="","",IF(AND(K298&lt;&gt;1,K298&lt;&gt;2,K298&lt;&gt;3,K298&lt;&gt;"①",K298&lt;&gt;"②",K298&lt;&gt;"③"),"無効です",IF(AND(OR(K298="①",K298=1),VLOOKUP(M298,医療機関データ!$A:$G,4,FALSE)="－"),"自己採取不可","")))</f>
        <v/>
      </c>
      <c r="Q298" s="106" t="str">
        <f>IF(C298="","",IF(AND(L298&lt;&gt;1,L298&lt;&gt;2,L298&lt;&gt;"①",L298&lt;&gt;"②"),"無効です",IF(AND(OR(L298="②",L298=2),VLOOKUP(M298,医療機関データ!$A:$G,6,FALSE)="－"),"マンモグラフィー不可","")))</f>
        <v/>
      </c>
      <c r="R298" s="106" t="str">
        <f t="shared" si="8"/>
        <v/>
      </c>
      <c r="S298" s="106" t="str">
        <f t="shared" si="9"/>
        <v/>
      </c>
    </row>
    <row r="299" spans="1:19" ht="18" customHeight="1" x14ac:dyDescent="0.15">
      <c r="A299" s="100">
        <v>289</v>
      </c>
      <c r="B299" s="89"/>
      <c r="C299" s="61"/>
      <c r="D299" s="61"/>
      <c r="E299" s="61"/>
      <c r="F299" s="61"/>
      <c r="G299" s="62"/>
      <c r="H299" s="63"/>
      <c r="I299" s="61"/>
      <c r="J299" s="63"/>
      <c r="K299" s="61"/>
      <c r="L299" s="61"/>
      <c r="M299" s="90"/>
      <c r="N299" s="76"/>
      <c r="O299" s="78" t="str">
        <f>IF(C299="","",VLOOKUP(M299,医療機関データ!$A:$B,2,FALSE))</f>
        <v/>
      </c>
      <c r="P299" s="106" t="str">
        <f>IF(C299="","",IF(AND(K299&lt;&gt;1,K299&lt;&gt;2,K299&lt;&gt;3,K299&lt;&gt;"①",K299&lt;&gt;"②",K299&lt;&gt;"③"),"無効です",IF(AND(OR(K299="①",K299=1),VLOOKUP(M299,医療機関データ!$A:$G,4,FALSE)="－"),"自己採取不可","")))</f>
        <v/>
      </c>
      <c r="Q299" s="106" t="str">
        <f>IF(C299="","",IF(AND(L299&lt;&gt;1,L299&lt;&gt;2,L299&lt;&gt;"①",L299&lt;&gt;"②"),"無効です",IF(AND(OR(L299="②",L299=2),VLOOKUP(M299,医療機関データ!$A:$G,6,FALSE)="－"),"マンモグラフィー不可","")))</f>
        <v/>
      </c>
      <c r="R299" s="106" t="str">
        <f t="shared" si="8"/>
        <v/>
      </c>
      <c r="S299" s="106" t="str">
        <f t="shared" si="9"/>
        <v/>
      </c>
    </row>
    <row r="300" spans="1:19" ht="18" customHeight="1" x14ac:dyDescent="0.15">
      <c r="A300" s="100">
        <v>290</v>
      </c>
      <c r="B300" s="89"/>
      <c r="C300" s="61"/>
      <c r="D300" s="61"/>
      <c r="E300" s="61"/>
      <c r="F300" s="61"/>
      <c r="G300" s="62"/>
      <c r="H300" s="63"/>
      <c r="I300" s="61"/>
      <c r="J300" s="63"/>
      <c r="K300" s="61"/>
      <c r="L300" s="61"/>
      <c r="M300" s="90"/>
      <c r="N300" s="76"/>
      <c r="O300" s="78" t="str">
        <f>IF(C300="","",VLOOKUP(M300,医療機関データ!$A:$B,2,FALSE))</f>
        <v/>
      </c>
      <c r="P300" s="106" t="str">
        <f>IF(C300="","",IF(AND(K300&lt;&gt;1,K300&lt;&gt;2,K300&lt;&gt;3,K300&lt;&gt;"①",K300&lt;&gt;"②",K300&lt;&gt;"③"),"無効です",IF(AND(OR(K300="①",K300=1),VLOOKUP(M300,医療機関データ!$A:$G,4,FALSE)="－"),"自己採取不可","")))</f>
        <v/>
      </c>
      <c r="Q300" s="106" t="str">
        <f>IF(C300="","",IF(AND(L300&lt;&gt;1,L300&lt;&gt;2,L300&lt;&gt;"①",L300&lt;&gt;"②"),"無効です",IF(AND(OR(L300="②",L300=2),VLOOKUP(M300,医療機関データ!$A:$G,6,FALSE)="－"),"マンモグラフィー不可","")))</f>
        <v/>
      </c>
      <c r="R300" s="106" t="str">
        <f t="shared" si="8"/>
        <v/>
      </c>
      <c r="S300" s="106" t="str">
        <f t="shared" si="9"/>
        <v/>
      </c>
    </row>
    <row r="301" spans="1:19" ht="18" customHeight="1" x14ac:dyDescent="0.15">
      <c r="A301" s="100">
        <v>291</v>
      </c>
      <c r="B301" s="89"/>
      <c r="C301" s="61"/>
      <c r="D301" s="61"/>
      <c r="E301" s="61"/>
      <c r="F301" s="61"/>
      <c r="G301" s="62"/>
      <c r="H301" s="63"/>
      <c r="I301" s="61"/>
      <c r="J301" s="63"/>
      <c r="K301" s="61"/>
      <c r="L301" s="61"/>
      <c r="M301" s="90"/>
      <c r="N301" s="76"/>
      <c r="O301" s="78" t="str">
        <f>IF(C301="","",VLOOKUP(M301,医療機関データ!$A:$B,2,FALSE))</f>
        <v/>
      </c>
      <c r="P301" s="106" t="str">
        <f>IF(C301="","",IF(AND(K301&lt;&gt;1,K301&lt;&gt;2,K301&lt;&gt;3,K301&lt;&gt;"①",K301&lt;&gt;"②",K301&lt;&gt;"③"),"無効です",IF(AND(OR(K301="①",K301=1),VLOOKUP(M301,医療機関データ!$A:$G,4,FALSE)="－"),"自己採取不可","")))</f>
        <v/>
      </c>
      <c r="Q301" s="106" t="str">
        <f>IF(C301="","",IF(AND(L301&lt;&gt;1,L301&lt;&gt;2,L301&lt;&gt;"①",L301&lt;&gt;"②"),"無効です",IF(AND(OR(L301="②",L301=2),VLOOKUP(M301,医療機関データ!$A:$G,6,FALSE)="－"),"マンモグラフィー不可","")))</f>
        <v/>
      </c>
      <c r="R301" s="106" t="str">
        <f t="shared" si="8"/>
        <v/>
      </c>
      <c r="S301" s="106" t="str">
        <f t="shared" si="9"/>
        <v/>
      </c>
    </row>
    <row r="302" spans="1:19" ht="18" customHeight="1" x14ac:dyDescent="0.15">
      <c r="A302" s="100">
        <v>292</v>
      </c>
      <c r="B302" s="89"/>
      <c r="C302" s="61"/>
      <c r="D302" s="61"/>
      <c r="E302" s="61"/>
      <c r="F302" s="61"/>
      <c r="G302" s="62"/>
      <c r="H302" s="63"/>
      <c r="I302" s="61"/>
      <c r="J302" s="63"/>
      <c r="K302" s="61"/>
      <c r="L302" s="61"/>
      <c r="M302" s="90"/>
      <c r="N302" s="76"/>
      <c r="O302" s="78" t="str">
        <f>IF(C302="","",VLOOKUP(M302,医療機関データ!$A:$B,2,FALSE))</f>
        <v/>
      </c>
      <c r="P302" s="106" t="str">
        <f>IF(C302="","",IF(AND(K302&lt;&gt;1,K302&lt;&gt;2,K302&lt;&gt;3,K302&lt;&gt;"①",K302&lt;&gt;"②",K302&lt;&gt;"③"),"無効です",IF(AND(OR(K302="①",K302=1),VLOOKUP(M302,医療機関データ!$A:$G,4,FALSE)="－"),"自己採取不可","")))</f>
        <v/>
      </c>
      <c r="Q302" s="106" t="str">
        <f>IF(C302="","",IF(AND(L302&lt;&gt;1,L302&lt;&gt;2,L302&lt;&gt;"①",L302&lt;&gt;"②"),"無効です",IF(AND(OR(L302="②",L302=2),VLOOKUP(M302,医療機関データ!$A:$G,6,FALSE)="－"),"マンモグラフィー不可","")))</f>
        <v/>
      </c>
      <c r="R302" s="106" t="str">
        <f t="shared" si="8"/>
        <v/>
      </c>
      <c r="S302" s="106" t="str">
        <f t="shared" si="9"/>
        <v/>
      </c>
    </row>
    <row r="303" spans="1:19" ht="18" customHeight="1" x14ac:dyDescent="0.15">
      <c r="A303" s="100">
        <v>293</v>
      </c>
      <c r="B303" s="89"/>
      <c r="C303" s="61"/>
      <c r="D303" s="61"/>
      <c r="E303" s="61"/>
      <c r="F303" s="61"/>
      <c r="G303" s="62"/>
      <c r="H303" s="63"/>
      <c r="I303" s="61"/>
      <c r="J303" s="63"/>
      <c r="K303" s="61"/>
      <c r="L303" s="61"/>
      <c r="M303" s="90"/>
      <c r="N303" s="76"/>
      <c r="O303" s="78" t="str">
        <f>IF(C303="","",VLOOKUP(M303,医療機関データ!$A:$B,2,FALSE))</f>
        <v/>
      </c>
      <c r="P303" s="106" t="str">
        <f>IF(C303="","",IF(AND(K303&lt;&gt;1,K303&lt;&gt;2,K303&lt;&gt;3,K303&lt;&gt;"①",K303&lt;&gt;"②",K303&lt;&gt;"③"),"無効です",IF(AND(OR(K303="①",K303=1),VLOOKUP(M303,医療機関データ!$A:$G,4,FALSE)="－"),"自己採取不可","")))</f>
        <v/>
      </c>
      <c r="Q303" s="106" t="str">
        <f>IF(C303="","",IF(AND(L303&lt;&gt;1,L303&lt;&gt;2,L303&lt;&gt;"①",L303&lt;&gt;"②"),"無効です",IF(AND(OR(L303="②",L303=2),VLOOKUP(M303,医療機関データ!$A:$G,6,FALSE)="－"),"マンモグラフィー不可","")))</f>
        <v/>
      </c>
      <c r="R303" s="106" t="str">
        <f t="shared" si="8"/>
        <v/>
      </c>
      <c r="S303" s="106" t="str">
        <f t="shared" si="9"/>
        <v/>
      </c>
    </row>
    <row r="304" spans="1:19" ht="18" customHeight="1" x14ac:dyDescent="0.15">
      <c r="A304" s="100">
        <v>294</v>
      </c>
      <c r="B304" s="89"/>
      <c r="C304" s="61"/>
      <c r="D304" s="61"/>
      <c r="E304" s="61"/>
      <c r="F304" s="61"/>
      <c r="G304" s="62"/>
      <c r="H304" s="63"/>
      <c r="I304" s="61"/>
      <c r="J304" s="63"/>
      <c r="K304" s="61"/>
      <c r="L304" s="61"/>
      <c r="M304" s="90"/>
      <c r="N304" s="76"/>
      <c r="O304" s="78" t="str">
        <f>IF(C304="","",VLOOKUP(M304,医療機関データ!$A:$B,2,FALSE))</f>
        <v/>
      </c>
      <c r="P304" s="106" t="str">
        <f>IF(C304="","",IF(AND(K304&lt;&gt;1,K304&lt;&gt;2,K304&lt;&gt;3,K304&lt;&gt;"①",K304&lt;&gt;"②",K304&lt;&gt;"③"),"無効です",IF(AND(OR(K304="①",K304=1),VLOOKUP(M304,医療機関データ!$A:$G,4,FALSE)="－"),"自己採取不可","")))</f>
        <v/>
      </c>
      <c r="Q304" s="106" t="str">
        <f>IF(C304="","",IF(AND(L304&lt;&gt;1,L304&lt;&gt;2,L304&lt;&gt;"①",L304&lt;&gt;"②"),"無効です",IF(AND(OR(L304="②",L304=2),VLOOKUP(M304,医療機関データ!$A:$G,6,FALSE)="－"),"マンモグラフィー不可","")))</f>
        <v/>
      </c>
      <c r="R304" s="106" t="str">
        <f t="shared" si="8"/>
        <v/>
      </c>
      <c r="S304" s="106" t="str">
        <f t="shared" si="9"/>
        <v/>
      </c>
    </row>
    <row r="305" spans="1:19" ht="18" customHeight="1" x14ac:dyDescent="0.15">
      <c r="A305" s="100">
        <v>295</v>
      </c>
      <c r="B305" s="89"/>
      <c r="C305" s="61"/>
      <c r="D305" s="61"/>
      <c r="E305" s="61"/>
      <c r="F305" s="61"/>
      <c r="G305" s="62"/>
      <c r="H305" s="63"/>
      <c r="I305" s="61"/>
      <c r="J305" s="63"/>
      <c r="K305" s="61"/>
      <c r="L305" s="61"/>
      <c r="M305" s="90"/>
      <c r="N305" s="76"/>
      <c r="O305" s="78" t="str">
        <f>IF(C305="","",VLOOKUP(M305,医療機関データ!$A:$B,2,FALSE))</f>
        <v/>
      </c>
      <c r="P305" s="106" t="str">
        <f>IF(C305="","",IF(AND(K305&lt;&gt;1,K305&lt;&gt;2,K305&lt;&gt;3,K305&lt;&gt;"①",K305&lt;&gt;"②",K305&lt;&gt;"③"),"無効です",IF(AND(OR(K305="①",K305=1),VLOOKUP(M305,医療機関データ!$A:$G,4,FALSE)="－"),"自己採取不可","")))</f>
        <v/>
      </c>
      <c r="Q305" s="106" t="str">
        <f>IF(C305="","",IF(AND(L305&lt;&gt;1,L305&lt;&gt;2,L305&lt;&gt;"①",L305&lt;&gt;"②"),"無効です",IF(AND(OR(L305="②",L305=2),VLOOKUP(M305,医療機関データ!$A:$G,6,FALSE)="－"),"マンモグラフィー不可","")))</f>
        <v/>
      </c>
      <c r="R305" s="106" t="str">
        <f t="shared" si="8"/>
        <v/>
      </c>
      <c r="S305" s="106" t="str">
        <f t="shared" si="9"/>
        <v/>
      </c>
    </row>
    <row r="306" spans="1:19" ht="18" customHeight="1" x14ac:dyDescent="0.15">
      <c r="A306" s="100">
        <v>296</v>
      </c>
      <c r="B306" s="89"/>
      <c r="C306" s="61"/>
      <c r="D306" s="61"/>
      <c r="E306" s="61"/>
      <c r="F306" s="61"/>
      <c r="G306" s="62"/>
      <c r="H306" s="63"/>
      <c r="I306" s="61"/>
      <c r="J306" s="63"/>
      <c r="K306" s="61"/>
      <c r="L306" s="61"/>
      <c r="M306" s="90"/>
      <c r="N306" s="76"/>
      <c r="O306" s="78" t="str">
        <f>IF(C306="","",VLOOKUP(M306,医療機関データ!$A:$B,2,FALSE))</f>
        <v/>
      </c>
      <c r="P306" s="106" t="str">
        <f>IF(C306="","",IF(AND(K306&lt;&gt;1,K306&lt;&gt;2,K306&lt;&gt;3,K306&lt;&gt;"①",K306&lt;&gt;"②",K306&lt;&gt;"③"),"無効です",IF(AND(OR(K306="①",K306=1),VLOOKUP(M306,医療機関データ!$A:$G,4,FALSE)="－"),"自己採取不可","")))</f>
        <v/>
      </c>
      <c r="Q306" s="106" t="str">
        <f>IF(C306="","",IF(AND(L306&lt;&gt;1,L306&lt;&gt;2,L306&lt;&gt;"①",L306&lt;&gt;"②"),"無効です",IF(AND(OR(L306="②",L306=2),VLOOKUP(M306,医療機関データ!$A:$G,6,FALSE)="－"),"マンモグラフィー不可","")))</f>
        <v/>
      </c>
      <c r="R306" s="106" t="str">
        <f t="shared" si="8"/>
        <v/>
      </c>
      <c r="S306" s="106" t="str">
        <f t="shared" si="9"/>
        <v/>
      </c>
    </row>
    <row r="307" spans="1:19" ht="18" customHeight="1" x14ac:dyDescent="0.15">
      <c r="A307" s="100">
        <v>297</v>
      </c>
      <c r="B307" s="89"/>
      <c r="C307" s="61"/>
      <c r="D307" s="61"/>
      <c r="E307" s="61"/>
      <c r="F307" s="61"/>
      <c r="G307" s="62"/>
      <c r="H307" s="63"/>
      <c r="I307" s="61"/>
      <c r="J307" s="63"/>
      <c r="K307" s="61"/>
      <c r="L307" s="61"/>
      <c r="M307" s="90"/>
      <c r="N307" s="76"/>
      <c r="O307" s="78" t="str">
        <f>IF(C307="","",VLOOKUP(M307,医療機関データ!$A:$B,2,FALSE))</f>
        <v/>
      </c>
      <c r="P307" s="106" t="str">
        <f>IF(C307="","",IF(AND(K307&lt;&gt;1,K307&lt;&gt;2,K307&lt;&gt;3,K307&lt;&gt;"①",K307&lt;&gt;"②",K307&lt;&gt;"③"),"無効です",IF(AND(OR(K307="①",K307=1),VLOOKUP(M307,医療機関データ!$A:$G,4,FALSE)="－"),"自己採取不可","")))</f>
        <v/>
      </c>
      <c r="Q307" s="106" t="str">
        <f>IF(C307="","",IF(AND(L307&lt;&gt;1,L307&lt;&gt;2,L307&lt;&gt;"①",L307&lt;&gt;"②"),"無効です",IF(AND(OR(L307="②",L307=2),VLOOKUP(M307,医療機関データ!$A:$G,6,FALSE)="－"),"マンモグラフィー不可","")))</f>
        <v/>
      </c>
      <c r="R307" s="106" t="str">
        <f t="shared" si="8"/>
        <v/>
      </c>
      <c r="S307" s="106" t="str">
        <f t="shared" si="9"/>
        <v/>
      </c>
    </row>
    <row r="308" spans="1:19" ht="18" customHeight="1" x14ac:dyDescent="0.15">
      <c r="A308" s="100">
        <v>298</v>
      </c>
      <c r="B308" s="89"/>
      <c r="C308" s="61"/>
      <c r="D308" s="61"/>
      <c r="E308" s="61"/>
      <c r="F308" s="61"/>
      <c r="G308" s="62"/>
      <c r="H308" s="63"/>
      <c r="I308" s="61"/>
      <c r="J308" s="63"/>
      <c r="K308" s="61"/>
      <c r="L308" s="61"/>
      <c r="M308" s="90"/>
      <c r="N308" s="76"/>
      <c r="O308" s="78" t="str">
        <f>IF(C308="","",VLOOKUP(M308,医療機関データ!$A:$B,2,FALSE))</f>
        <v/>
      </c>
      <c r="P308" s="106" t="str">
        <f>IF(C308="","",IF(AND(K308&lt;&gt;1,K308&lt;&gt;2,K308&lt;&gt;3,K308&lt;&gt;"①",K308&lt;&gt;"②",K308&lt;&gt;"③"),"無効です",IF(AND(OR(K308="①",K308=1),VLOOKUP(M308,医療機関データ!$A:$G,4,FALSE)="－"),"自己採取不可","")))</f>
        <v/>
      </c>
      <c r="Q308" s="106" t="str">
        <f>IF(C308="","",IF(AND(L308&lt;&gt;1,L308&lt;&gt;2,L308&lt;&gt;"①",L308&lt;&gt;"②"),"無効です",IF(AND(OR(L308="②",L308=2),VLOOKUP(M308,医療機関データ!$A:$G,6,FALSE)="－"),"マンモグラフィー不可","")))</f>
        <v/>
      </c>
      <c r="R308" s="106" t="str">
        <f t="shared" si="8"/>
        <v/>
      </c>
      <c r="S308" s="106" t="str">
        <f t="shared" si="9"/>
        <v/>
      </c>
    </row>
    <row r="309" spans="1:19" ht="18" customHeight="1" x14ac:dyDescent="0.15">
      <c r="A309" s="100">
        <v>299</v>
      </c>
      <c r="B309" s="89"/>
      <c r="C309" s="61"/>
      <c r="D309" s="61"/>
      <c r="E309" s="61"/>
      <c r="F309" s="61"/>
      <c r="G309" s="62"/>
      <c r="H309" s="63"/>
      <c r="I309" s="61"/>
      <c r="J309" s="63"/>
      <c r="K309" s="61"/>
      <c r="L309" s="61"/>
      <c r="M309" s="90"/>
      <c r="N309" s="76"/>
      <c r="O309" s="78" t="str">
        <f>IF(C309="","",VLOOKUP(M309,医療機関データ!$A:$B,2,FALSE))</f>
        <v/>
      </c>
      <c r="P309" s="106" t="str">
        <f>IF(C309="","",IF(AND(K309&lt;&gt;1,K309&lt;&gt;2,K309&lt;&gt;3,K309&lt;&gt;"①",K309&lt;&gt;"②",K309&lt;&gt;"③"),"無効です",IF(AND(OR(K309="①",K309=1),VLOOKUP(M309,医療機関データ!$A:$G,4,FALSE)="－"),"自己採取不可","")))</f>
        <v/>
      </c>
      <c r="Q309" s="106" t="str">
        <f>IF(C309="","",IF(AND(L309&lt;&gt;1,L309&lt;&gt;2,L309&lt;&gt;"①",L309&lt;&gt;"②"),"無効です",IF(AND(OR(L309="②",L309=2),VLOOKUP(M309,医療機関データ!$A:$G,6,FALSE)="－"),"マンモグラフィー不可","")))</f>
        <v/>
      </c>
      <c r="R309" s="106" t="str">
        <f t="shared" si="8"/>
        <v/>
      </c>
      <c r="S309" s="106" t="str">
        <f t="shared" si="9"/>
        <v/>
      </c>
    </row>
    <row r="310" spans="1:19" ht="18" customHeight="1" thickBot="1" x14ac:dyDescent="0.2">
      <c r="A310" s="100">
        <v>300</v>
      </c>
      <c r="B310" s="93"/>
      <c r="C310" s="94"/>
      <c r="D310" s="94"/>
      <c r="E310" s="94"/>
      <c r="F310" s="94"/>
      <c r="G310" s="95"/>
      <c r="H310" s="96"/>
      <c r="I310" s="94"/>
      <c r="J310" s="96"/>
      <c r="K310" s="94"/>
      <c r="L310" s="94"/>
      <c r="M310" s="97"/>
      <c r="N310" s="76"/>
      <c r="O310" s="78" t="str">
        <f>IF(C310="","",VLOOKUP(M310,医療機関データ!$A:$B,2,FALSE))</f>
        <v/>
      </c>
      <c r="P310" s="106" t="str">
        <f>IF(C310="","",IF(AND(K310&lt;&gt;1,K310&lt;&gt;2,K310&lt;&gt;3,K310&lt;&gt;"①",K310&lt;&gt;"②",K310&lt;&gt;"③"),"無効です",IF(AND(OR(K310="①",K310=1),VLOOKUP(M310,医療機関データ!$A:$G,4,FALSE)="－"),"自己採取不可","")))</f>
        <v/>
      </c>
      <c r="Q310" s="106" t="str">
        <f>IF(C310="","",IF(AND(L310&lt;&gt;1,L310&lt;&gt;2,L310&lt;&gt;"①",L310&lt;&gt;"②"),"無効です",IF(AND(OR(L310="②",L310=2),VLOOKUP(M310,医療機関データ!$A:$G,6,FALSE)="－"),"マンモグラフィー不可","")))</f>
        <v/>
      </c>
      <c r="R310" s="106" t="str">
        <f t="shared" si="8"/>
        <v/>
      </c>
      <c r="S310" s="106" t="str">
        <f t="shared" si="9"/>
        <v/>
      </c>
    </row>
  </sheetData>
  <sheetProtection sheet="1" selectLockedCells="1"/>
  <mergeCells count="9">
    <mergeCell ref="A1:M1"/>
    <mergeCell ref="B2:E2"/>
    <mergeCell ref="G3:G4"/>
    <mergeCell ref="H3:M4"/>
    <mergeCell ref="B7:E7"/>
    <mergeCell ref="B6:E6"/>
    <mergeCell ref="B5:E5"/>
    <mergeCell ref="B4:E4"/>
    <mergeCell ref="B3:E3"/>
  </mergeCells>
  <phoneticPr fontId="1"/>
  <conditionalFormatting sqref="P10:Q310">
    <cfRule type="cellIs" dxfId="60" priority="1" operator="equal">
      <formula>"ＯＫです"</formula>
    </cfRule>
  </conditionalFormatting>
  <dataValidations count="3">
    <dataValidation imeMode="hiragana" allowBlank="1" showInputMessage="1" showErrorMessage="1" sqref="B3:B5 D11:D310 I11:I310" xr:uid="{00000000-0002-0000-0000-000000000000}"/>
    <dataValidation imeMode="halfAlpha" allowBlank="1" showInputMessage="1" showErrorMessage="1" sqref="O10 B2 F11:H310 B11:C310 J11:O310 B6:B8" xr:uid="{00000000-0002-0000-0000-000001000000}"/>
    <dataValidation imeMode="halfKatakana" allowBlank="1" showInputMessage="1" showErrorMessage="1" sqref="E11:E310" xr:uid="{00000000-0002-0000-0000-000002000000}"/>
  </dataValidations>
  <printOptions horizontalCentered="1" verticalCentered="1"/>
  <pageMargins left="0.39370078740157483" right="0.39370078740157483" top="0.39370078740157483" bottom="0.3937007874015748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00"/>
  <sheetViews>
    <sheetView zoomScaleNormal="100" workbookViewId="0">
      <selection activeCell="C582" sqref="C582:C583"/>
    </sheetView>
  </sheetViews>
  <sheetFormatPr defaultColWidth="6.9140625" defaultRowHeight="29.25" customHeight="1" x14ac:dyDescent="0.15"/>
  <cols>
    <col min="1" max="2" width="4.08203125" style="18" customWidth="1"/>
    <col min="3" max="4" width="8.08203125" style="18" customWidth="1"/>
    <col min="5" max="5" width="4.08203125" style="18" customWidth="1"/>
    <col min="6" max="6" width="6.08203125" style="18" customWidth="1"/>
    <col min="7" max="7" width="6.58203125" style="18" customWidth="1"/>
    <col min="8" max="8" width="6.08203125" style="18" customWidth="1"/>
    <col min="9" max="9" width="10.58203125" style="18" customWidth="1"/>
    <col min="10" max="10" width="8.58203125" style="18" customWidth="1"/>
    <col min="11" max="13" width="5.58203125" style="18" customWidth="1"/>
    <col min="14" max="14" width="15.58203125" style="18" customWidth="1"/>
    <col min="15" max="16" width="5.58203125" style="37" customWidth="1"/>
    <col min="17" max="16384" width="6.9140625" style="18"/>
  </cols>
  <sheetData>
    <row r="1" spans="1:16" ht="27" customHeight="1" x14ac:dyDescent="0.15">
      <c r="A1" s="153" t="s">
        <v>1329</v>
      </c>
      <c r="B1" s="153"/>
      <c r="C1" s="154"/>
      <c r="D1" s="154"/>
      <c r="E1" s="154"/>
      <c r="F1" s="154"/>
      <c r="G1" s="16"/>
      <c r="H1" s="17"/>
      <c r="I1" s="17"/>
      <c r="M1" s="19"/>
      <c r="N1" s="18">
        <v>1</v>
      </c>
    </row>
    <row r="2" spans="1:16" ht="27" customHeight="1" x14ac:dyDescent="0.15">
      <c r="A2" s="127" t="s">
        <v>0</v>
      </c>
      <c r="B2" s="128"/>
      <c r="C2" s="49"/>
      <c r="D2" s="143" t="s">
        <v>812</v>
      </c>
      <c r="E2" s="143"/>
      <c r="F2" s="143"/>
      <c r="G2" s="143"/>
      <c r="H2" s="20" t="s">
        <v>1</v>
      </c>
      <c r="I2" s="150" t="str">
        <f>IF(入力!B3="","",入力!B3)</f>
        <v/>
      </c>
      <c r="J2" s="151"/>
      <c r="K2" s="152"/>
      <c r="L2" s="50" t="s">
        <v>2</v>
      </c>
      <c r="M2" s="132" t="str">
        <f>IF(入力!B5="","",入力!B5)</f>
        <v/>
      </c>
      <c r="N2" s="132"/>
    </row>
    <row r="3" spans="1:16" ht="27" customHeight="1" thickBot="1" x14ac:dyDescent="0.2">
      <c r="A3" s="21" t="s">
        <v>3</v>
      </c>
      <c r="B3" s="22">
        <f>IF(入力!B7="","",入力!B7)</f>
        <v>278</v>
      </c>
      <c r="C3" s="109"/>
      <c r="D3" s="133" t="str">
        <f>IF(B3=278,"東京金属事業健康保険組合","東京金属事業健康保険組合　多摩支部")</f>
        <v>東京金属事業健康保険組合</v>
      </c>
      <c r="E3" s="133"/>
      <c r="F3" s="133"/>
      <c r="G3" s="133"/>
      <c r="H3" s="23" t="s">
        <v>4</v>
      </c>
      <c r="I3" s="134" t="str">
        <f>IF(入力!B4="","",入力!B4)</f>
        <v/>
      </c>
      <c r="J3" s="135"/>
      <c r="K3" s="136"/>
      <c r="L3" s="46" t="s">
        <v>5</v>
      </c>
      <c r="M3" s="137" t="str">
        <f>IF(入力!B6="","",入力!B6)</f>
        <v/>
      </c>
      <c r="N3" s="138"/>
    </row>
    <row r="4" spans="1:16" ht="48" customHeight="1" x14ac:dyDescent="0.15">
      <c r="A4" s="24" t="s">
        <v>801</v>
      </c>
      <c r="B4" s="25" t="s">
        <v>802</v>
      </c>
      <c r="C4" s="26" t="s">
        <v>14</v>
      </c>
      <c r="D4" s="27" t="s">
        <v>800</v>
      </c>
      <c r="E4" s="27" t="s">
        <v>6</v>
      </c>
      <c r="F4" s="27" t="s">
        <v>7</v>
      </c>
      <c r="G4" s="28" t="s">
        <v>799</v>
      </c>
      <c r="H4" s="144" t="s">
        <v>15</v>
      </c>
      <c r="I4" s="145"/>
      <c r="J4" s="27" t="s">
        <v>793</v>
      </c>
      <c r="K4" s="14" t="s">
        <v>10</v>
      </c>
      <c r="L4" s="15" t="s">
        <v>11</v>
      </c>
      <c r="M4" s="4" t="s">
        <v>12</v>
      </c>
      <c r="N4" s="29" t="s">
        <v>13</v>
      </c>
    </row>
    <row r="5" spans="1:16" ht="36" customHeight="1" x14ac:dyDescent="0.15">
      <c r="A5" s="30" t="str">
        <f>IF(入力!$C11="","",入力!$B$2)</f>
        <v/>
      </c>
      <c r="B5" s="31" t="str">
        <f>IF($A5="","",VLOOKUP($P5,入力!$A$11:$M$310,3,FALSE))</f>
        <v/>
      </c>
      <c r="C5" s="31" t="str">
        <f>IF($A5="","",VLOOKUP($P5,入力!$A$11:$M$310,4,FALSE))</f>
        <v/>
      </c>
      <c r="D5" s="31" t="str">
        <f>IF($A5="","",VLOOKUP($P5,入力!$A$11:$M$310,5,FALSE))</f>
        <v/>
      </c>
      <c r="E5" s="31" t="str">
        <f>IF($A5="","",IF(VLOOKUP($P5,入力!$A$11:$M$310,6,FALSE)=1,"本人","家族"))</f>
        <v/>
      </c>
      <c r="F5" s="52" t="str">
        <f>IF($A5="","",VLOOKUP($P5,入力!$A$11:$M$310,7,FALSE))</f>
        <v/>
      </c>
      <c r="G5" s="31" t="str">
        <f>IF($A5="","",VLOOKUP($P5,入力!$A$11:$M$310,8,FALSE))</f>
        <v/>
      </c>
      <c r="H5" s="141" t="str">
        <f>IF($A5="","",VLOOKUP($P5,入力!$A$11:$M$310,9,FALSE))</f>
        <v/>
      </c>
      <c r="I5" s="142"/>
      <c r="J5" s="51" t="str">
        <f>IF($A5="","",VLOOKUP($P5,入力!$A$11:$M$310,10,FALSE))</f>
        <v/>
      </c>
      <c r="K5" s="51" t="str">
        <f>IF($A5="","",IF(VLOOKUP($P5,入力!$A$11:$M$310,11,FALSE)=1,"1.自己採取",IF(VLOOKUP($P5,入力!$A$11:$M$310,11,FALSE)=2,"2.医師採取",IF(VLOOKUP($P5,入力!$A$11:$M$310,11,FALSE)=3,"3.希望なし",""))))</f>
        <v/>
      </c>
      <c r="L5" s="51" t="str">
        <f>IF($A5="","",IF(VLOOKUP($P5,入力!$A$11:$M$310,12,FALSE)=1,"1.超音波",IF(VLOOKUP($P5,入力!$A$11:$M$310,12,FALSE)=2,"2.マンモ","")))</f>
        <v/>
      </c>
      <c r="M5" s="51" t="str">
        <f>IF($A5="","",VLOOKUP($P5,入力!$A$11:$M$310,13,FALSE))</f>
        <v/>
      </c>
      <c r="N5" s="57" t="str">
        <f>IF(M5="","",VLOOKUP(M5,医療機関データ!$A$2:$B$800,2,FALSE))</f>
        <v/>
      </c>
      <c r="O5" s="54" t="str">
        <f>IF(B5="","",DATEDIF(F5,45747,"Y"))</f>
        <v/>
      </c>
      <c r="P5" s="37">
        <v>1</v>
      </c>
    </row>
    <row r="6" spans="1:16" ht="36" customHeight="1" x14ac:dyDescent="0.15">
      <c r="A6" s="30" t="str">
        <f>IF(入力!$C12="","",入力!$B$2)</f>
        <v/>
      </c>
      <c r="B6" s="31" t="str">
        <f>IF($A6="","",VLOOKUP($P6,入力!$A$11:$M$310,3,FALSE))</f>
        <v/>
      </c>
      <c r="C6" s="31" t="str">
        <f>IF($A6="","",VLOOKUP($P6,入力!$A$11:$M$310,4,FALSE))</f>
        <v/>
      </c>
      <c r="D6" s="31" t="str">
        <f>IF($A6="","",VLOOKUP($P6,入力!$A$11:$M$310,5,FALSE))</f>
        <v/>
      </c>
      <c r="E6" s="31" t="str">
        <f>IF($A6="","",IF(VLOOKUP($P6,入力!$A$11:$M$310,6,FALSE)=1,"本人","家族"))</f>
        <v/>
      </c>
      <c r="F6" s="52" t="str">
        <f>IF($A6="","",VLOOKUP($P6,入力!$A$11:$M$310,7,FALSE))</f>
        <v/>
      </c>
      <c r="G6" s="31" t="str">
        <f>IF($A6="","",VLOOKUP($P6,入力!$A$11:$M$310,8,FALSE))</f>
        <v/>
      </c>
      <c r="H6" s="141" t="str">
        <f>IF($A6="","",VLOOKUP($P6,入力!$A$11:$M$310,9,FALSE))</f>
        <v/>
      </c>
      <c r="I6" s="142"/>
      <c r="J6" s="51" t="str">
        <f>IF($A6="","",VLOOKUP($P6,入力!$A$11:$M$310,10,FALSE))</f>
        <v/>
      </c>
      <c r="K6" s="51" t="str">
        <f>IF($A6="","",IF(VLOOKUP($P6,入力!$A$11:$M$310,11,FALSE)=1,"1.自己採取",IF(VLOOKUP($P6,入力!$A$11:$M$310,11,FALSE)=2,"2.医師採取",IF(VLOOKUP($P6,入力!$A$11:$M$310,11,FALSE)=3,"3.希望なし",""))))</f>
        <v/>
      </c>
      <c r="L6" s="51" t="str">
        <f>IF($A6="","",IF(VLOOKUP($P6,入力!$A$11:$M$310,12,FALSE)=1,"1.超音波",IF(VLOOKUP($P6,入力!$A$11:$M$310,12,FALSE)=2,"2.マンモ","")))</f>
        <v/>
      </c>
      <c r="M6" s="51" t="str">
        <f>IF($A6="","",VLOOKUP($P6,入力!$A$11:$M$310,13,FALSE))</f>
        <v/>
      </c>
      <c r="N6" s="57" t="str">
        <f>IF(M6="","",VLOOKUP(M6,医療機関データ!$A$2:$B$800,2,FALSE))</f>
        <v/>
      </c>
      <c r="O6" s="54" t="str">
        <f t="shared" ref="O6:O14" si="0">IF(B6="","",DATEDIF(F6,45747,"Y"))</f>
        <v/>
      </c>
      <c r="P6" s="37">
        <v>2</v>
      </c>
    </row>
    <row r="7" spans="1:16" ht="36" customHeight="1" x14ac:dyDescent="0.15">
      <c r="A7" s="30" t="str">
        <f>IF(入力!$C13="","",入力!$B$2)</f>
        <v/>
      </c>
      <c r="B7" s="31" t="str">
        <f>IF($A7="","",VLOOKUP($P7,入力!$A$11:$M$310,3,FALSE))</f>
        <v/>
      </c>
      <c r="C7" s="31" t="str">
        <f>IF($A7="","",VLOOKUP($P7,入力!$A$11:$M$310,4,FALSE))</f>
        <v/>
      </c>
      <c r="D7" s="31" t="str">
        <f>IF($A7="","",VLOOKUP($P7,入力!$A$11:$M$310,5,FALSE))</f>
        <v/>
      </c>
      <c r="E7" s="31" t="str">
        <f>IF($A7="","",IF(VLOOKUP($P7,入力!$A$11:$M$310,6,FALSE)=1,"本人","家族"))</f>
        <v/>
      </c>
      <c r="F7" s="52" t="str">
        <f>IF($A7="","",VLOOKUP($P7,入力!$A$11:$M$310,7,FALSE))</f>
        <v/>
      </c>
      <c r="G7" s="31" t="str">
        <f>IF($A7="","",VLOOKUP($P7,入力!$A$11:$M$310,8,FALSE))</f>
        <v/>
      </c>
      <c r="H7" s="141" t="str">
        <f>IF($A7="","",VLOOKUP($P7,入力!$A$11:$M$310,9,FALSE))</f>
        <v/>
      </c>
      <c r="I7" s="142"/>
      <c r="J7" s="51" t="str">
        <f>IF($A7="","",VLOOKUP($P7,入力!$A$11:$M$310,10,FALSE))</f>
        <v/>
      </c>
      <c r="K7" s="51" t="str">
        <f>IF($A7="","",IF(VLOOKUP($P7,入力!$A$11:$M$310,11,FALSE)=1,"1.自己採取",IF(VLOOKUP($P7,入力!$A$11:$M$310,11,FALSE)=2,"2.医師採取",IF(VLOOKUP($P7,入力!$A$11:$M$310,11,FALSE)=3,"3.希望なし",""))))</f>
        <v/>
      </c>
      <c r="L7" s="51" t="str">
        <f>IF($A7="","",IF(VLOOKUP($P7,入力!$A$11:$M$310,12,FALSE)=1,"1.超音波",IF(VLOOKUP($P7,入力!$A$11:$M$310,12,FALSE)=2,"2.マンモ","")))</f>
        <v/>
      </c>
      <c r="M7" s="51" t="str">
        <f>IF($A7="","",VLOOKUP($P7,入力!$A$11:$M$310,13,FALSE))</f>
        <v/>
      </c>
      <c r="N7" s="57" t="str">
        <f>IF(M7="","",VLOOKUP(M7,医療機関データ!$A$2:$B$800,2,FALSE))</f>
        <v/>
      </c>
      <c r="O7" s="54" t="str">
        <f t="shared" si="0"/>
        <v/>
      </c>
      <c r="P7" s="37">
        <v>3</v>
      </c>
    </row>
    <row r="8" spans="1:16" ht="36" customHeight="1" x14ac:dyDescent="0.15">
      <c r="A8" s="30" t="str">
        <f>IF(入力!$C14="","",入力!$B$2)</f>
        <v/>
      </c>
      <c r="B8" s="31" t="str">
        <f>IF($A8="","",VLOOKUP($P8,入力!$A$11:$M$310,3,FALSE))</f>
        <v/>
      </c>
      <c r="C8" s="31" t="str">
        <f>IF($A8="","",VLOOKUP($P8,入力!$A$11:$M$310,4,FALSE))</f>
        <v/>
      </c>
      <c r="D8" s="31" t="str">
        <f>IF($A8="","",VLOOKUP($P8,入力!$A$11:$M$310,5,FALSE))</f>
        <v/>
      </c>
      <c r="E8" s="31" t="str">
        <f>IF($A8="","",IF(VLOOKUP($P8,入力!$A$11:$M$310,6,FALSE)=1,"本人","家族"))</f>
        <v/>
      </c>
      <c r="F8" s="52" t="str">
        <f>IF($A8="","",VLOOKUP($P8,入力!$A$11:$M$310,7,FALSE))</f>
        <v/>
      </c>
      <c r="G8" s="31" t="str">
        <f>IF($A8="","",VLOOKUP($P8,入力!$A$11:$M$310,8,FALSE))</f>
        <v/>
      </c>
      <c r="H8" s="141" t="str">
        <f>IF($A8="","",VLOOKUP($P8,入力!$A$11:$M$310,9,FALSE))</f>
        <v/>
      </c>
      <c r="I8" s="142"/>
      <c r="J8" s="51" t="str">
        <f>IF($A8="","",VLOOKUP($P8,入力!$A$11:$M$310,10,FALSE))</f>
        <v/>
      </c>
      <c r="K8" s="51" t="str">
        <f>IF($A8="","",IF(VLOOKUP($P8,入力!$A$11:$M$310,11,FALSE)=1,"1.自己採取",IF(VLOOKUP($P8,入力!$A$11:$M$310,11,FALSE)=2,"2.医師採取",IF(VLOOKUP($P8,入力!$A$11:$M$310,11,FALSE)=3,"3.希望なし",""))))</f>
        <v/>
      </c>
      <c r="L8" s="51" t="str">
        <f>IF($A8="","",IF(VLOOKUP($P8,入力!$A$11:$M$310,12,FALSE)=1,"1.超音波",IF(VLOOKUP($P8,入力!$A$11:$M$310,12,FALSE)=2,"2.マンモ","")))</f>
        <v/>
      </c>
      <c r="M8" s="51" t="str">
        <f>IF($A8="","",VLOOKUP($P8,入力!$A$11:$M$310,13,FALSE))</f>
        <v/>
      </c>
      <c r="N8" s="57" t="str">
        <f>IF(M8="","",VLOOKUP(M8,医療機関データ!$A$2:$B$800,2,FALSE))</f>
        <v/>
      </c>
      <c r="O8" s="54" t="str">
        <f t="shared" si="0"/>
        <v/>
      </c>
      <c r="P8" s="37">
        <v>4</v>
      </c>
    </row>
    <row r="9" spans="1:16" ht="36" customHeight="1" x14ac:dyDescent="0.15">
      <c r="A9" s="30" t="str">
        <f>IF(入力!$C15="","",入力!$B$2)</f>
        <v/>
      </c>
      <c r="B9" s="31" t="str">
        <f>IF($A9="","",VLOOKUP($P9,入力!$A$11:$M$310,3,FALSE))</f>
        <v/>
      </c>
      <c r="C9" s="31" t="str">
        <f>IF($A9="","",VLOOKUP($P9,入力!$A$11:$M$310,4,FALSE))</f>
        <v/>
      </c>
      <c r="D9" s="31" t="str">
        <f>IF($A9="","",VLOOKUP($P9,入力!$A$11:$M$310,5,FALSE))</f>
        <v/>
      </c>
      <c r="E9" s="31" t="str">
        <f>IF($A9="","",IF(VLOOKUP($P9,入力!$A$11:$M$310,6,FALSE)=1,"本人","家族"))</f>
        <v/>
      </c>
      <c r="F9" s="52" t="str">
        <f>IF($A9="","",VLOOKUP($P9,入力!$A$11:$M$310,7,FALSE))</f>
        <v/>
      </c>
      <c r="G9" s="31" t="str">
        <f>IF($A9="","",VLOOKUP($P9,入力!$A$11:$M$310,8,FALSE))</f>
        <v/>
      </c>
      <c r="H9" s="141" t="str">
        <f>IF($A9="","",VLOOKUP($P9,入力!$A$11:$M$310,9,FALSE))</f>
        <v/>
      </c>
      <c r="I9" s="142"/>
      <c r="J9" s="51" t="str">
        <f>IF($A9="","",VLOOKUP($P9,入力!$A$11:$M$310,10,FALSE))</f>
        <v/>
      </c>
      <c r="K9" s="51" t="str">
        <f>IF($A9="","",IF(VLOOKUP($P9,入力!$A$11:$M$310,11,FALSE)=1,"1.自己採取",IF(VLOOKUP($P9,入力!$A$11:$M$310,11,FALSE)=2,"2.医師採取",IF(VLOOKUP($P9,入力!$A$11:$M$310,11,FALSE)=3,"3.希望なし",""))))</f>
        <v/>
      </c>
      <c r="L9" s="51" t="str">
        <f>IF($A9="","",IF(VLOOKUP($P9,入力!$A$11:$M$310,12,FALSE)=1,"1.超音波",IF(VLOOKUP($P9,入力!$A$11:$M$310,12,FALSE)=2,"2.マンモ","")))</f>
        <v/>
      </c>
      <c r="M9" s="51" t="str">
        <f>IF($A9="","",VLOOKUP($P9,入力!$A$11:$M$310,13,FALSE))</f>
        <v/>
      </c>
      <c r="N9" s="57" t="str">
        <f>IF(M9="","",VLOOKUP(M9,医療機関データ!$A$2:$B$800,2,FALSE))</f>
        <v/>
      </c>
      <c r="O9" s="54" t="str">
        <f t="shared" si="0"/>
        <v/>
      </c>
      <c r="P9" s="37">
        <v>5</v>
      </c>
    </row>
    <row r="10" spans="1:16" ht="36" customHeight="1" x14ac:dyDescent="0.15">
      <c r="A10" s="30" t="str">
        <f>IF(入力!$C16="","",入力!$B$2)</f>
        <v/>
      </c>
      <c r="B10" s="31" t="str">
        <f>IF($A10="","",VLOOKUP($P10,入力!$A$11:$M$310,3,FALSE))</f>
        <v/>
      </c>
      <c r="C10" s="31" t="str">
        <f>IF($A10="","",VLOOKUP($P10,入力!$A$11:$M$310,4,FALSE))</f>
        <v/>
      </c>
      <c r="D10" s="31" t="str">
        <f>IF($A10="","",VLOOKUP($P10,入力!$A$11:$M$310,5,FALSE))</f>
        <v/>
      </c>
      <c r="E10" s="31" t="str">
        <f>IF($A10="","",IF(VLOOKUP($P10,入力!$A$11:$M$310,6,FALSE)=1,"本人","家族"))</f>
        <v/>
      </c>
      <c r="F10" s="52" t="str">
        <f>IF($A10="","",VLOOKUP($P10,入力!$A$11:$M$310,7,FALSE))</f>
        <v/>
      </c>
      <c r="G10" s="31" t="str">
        <f>IF($A10="","",VLOOKUP($P10,入力!$A$11:$M$310,8,FALSE))</f>
        <v/>
      </c>
      <c r="H10" s="141" t="str">
        <f>IF($A10="","",VLOOKUP($P10,入力!$A$11:$M$310,9,FALSE))</f>
        <v/>
      </c>
      <c r="I10" s="142"/>
      <c r="J10" s="51" t="str">
        <f>IF($A10="","",VLOOKUP($P10,入力!$A$11:$M$310,10,FALSE))</f>
        <v/>
      </c>
      <c r="K10" s="51" t="str">
        <f>IF($A10="","",IF(VLOOKUP($P10,入力!$A$11:$M$310,11,FALSE)=1,"1.自己採取",IF(VLOOKUP($P10,入力!$A$11:$M$310,11,FALSE)=2,"2.医師採取",IF(VLOOKUP($P10,入力!$A$11:$M$310,11,FALSE)=3,"3.希望なし",""))))</f>
        <v/>
      </c>
      <c r="L10" s="51" t="str">
        <f>IF($A10="","",IF(VLOOKUP($P10,入力!$A$11:$M$310,12,FALSE)=1,"1.超音波",IF(VLOOKUP($P10,入力!$A$11:$M$310,12,FALSE)=2,"2.マンモ","")))</f>
        <v/>
      </c>
      <c r="M10" s="51" t="str">
        <f>IF($A10="","",VLOOKUP($P10,入力!$A$11:$M$310,13,FALSE))</f>
        <v/>
      </c>
      <c r="N10" s="57" t="str">
        <f>IF(M10="","",VLOOKUP(M10,医療機関データ!$A$2:$B$800,2,FALSE))</f>
        <v/>
      </c>
      <c r="O10" s="54" t="str">
        <f t="shared" si="0"/>
        <v/>
      </c>
      <c r="P10" s="37">
        <v>6</v>
      </c>
    </row>
    <row r="11" spans="1:16" ht="36" customHeight="1" x14ac:dyDescent="0.15">
      <c r="A11" s="30" t="str">
        <f>IF(入力!$C17="","",入力!$B$2)</f>
        <v/>
      </c>
      <c r="B11" s="31" t="str">
        <f>IF($A11="","",VLOOKUP($P11,入力!$A$11:$M$310,3,FALSE))</f>
        <v/>
      </c>
      <c r="C11" s="31" t="str">
        <f>IF($A11="","",VLOOKUP($P11,入力!$A$11:$M$310,4,FALSE))</f>
        <v/>
      </c>
      <c r="D11" s="31" t="str">
        <f>IF($A11="","",VLOOKUP($P11,入力!$A$11:$M$310,5,FALSE))</f>
        <v/>
      </c>
      <c r="E11" s="31" t="str">
        <f>IF($A11="","",IF(VLOOKUP($P11,入力!$A$11:$M$310,6,FALSE)=1,"本人","家族"))</f>
        <v/>
      </c>
      <c r="F11" s="52" t="str">
        <f>IF($A11="","",VLOOKUP($P11,入力!$A$11:$M$310,7,FALSE))</f>
        <v/>
      </c>
      <c r="G11" s="31" t="str">
        <f>IF($A11="","",VLOOKUP($P11,入力!$A$11:$M$310,8,FALSE))</f>
        <v/>
      </c>
      <c r="H11" s="141" t="str">
        <f>IF($A11="","",VLOOKUP($P11,入力!$A$11:$M$310,9,FALSE))</f>
        <v/>
      </c>
      <c r="I11" s="142"/>
      <c r="J11" s="51" t="str">
        <f>IF($A11="","",VLOOKUP($P11,入力!$A$11:$M$310,10,FALSE))</f>
        <v/>
      </c>
      <c r="K11" s="51" t="str">
        <f>IF($A11="","",IF(VLOOKUP($P11,入力!$A$11:$M$310,11,FALSE)=1,"1.自己採取",IF(VLOOKUP($P11,入力!$A$11:$M$310,11,FALSE)=2,"2.医師採取",IF(VLOOKUP($P11,入力!$A$11:$M$310,11,FALSE)=3,"3.希望なし",""))))</f>
        <v/>
      </c>
      <c r="L11" s="51" t="str">
        <f>IF($A11="","",IF(VLOOKUP($P11,入力!$A$11:$M$310,12,FALSE)=1,"1.超音波",IF(VLOOKUP($P11,入力!$A$11:$M$310,12,FALSE)=2,"2.マンモ","")))</f>
        <v/>
      </c>
      <c r="M11" s="51" t="str">
        <f>IF($A11="","",VLOOKUP($P11,入力!$A$11:$M$310,13,FALSE))</f>
        <v/>
      </c>
      <c r="N11" s="57" t="str">
        <f>IF(M11="","",VLOOKUP(M11,医療機関データ!$A$2:$B$800,2,FALSE))</f>
        <v/>
      </c>
      <c r="O11" s="54" t="str">
        <f t="shared" si="0"/>
        <v/>
      </c>
      <c r="P11" s="37">
        <v>7</v>
      </c>
    </row>
    <row r="12" spans="1:16" ht="36" customHeight="1" x14ac:dyDescent="0.15">
      <c r="A12" s="30" t="str">
        <f>IF(入力!$C18="","",入力!$B$2)</f>
        <v/>
      </c>
      <c r="B12" s="31" t="str">
        <f>IF($A12="","",VLOOKUP($P12,入力!$A$11:$M$310,3,FALSE))</f>
        <v/>
      </c>
      <c r="C12" s="31" t="str">
        <f>IF($A12="","",VLOOKUP($P12,入力!$A$11:$M$310,4,FALSE))</f>
        <v/>
      </c>
      <c r="D12" s="31" t="str">
        <f>IF($A12="","",VLOOKUP($P12,入力!$A$11:$M$310,5,FALSE))</f>
        <v/>
      </c>
      <c r="E12" s="31" t="str">
        <f>IF($A12="","",IF(VLOOKUP($P12,入力!$A$11:$M$310,6,FALSE)=1,"本人","家族"))</f>
        <v/>
      </c>
      <c r="F12" s="52" t="str">
        <f>IF($A12="","",VLOOKUP($P12,入力!$A$11:$M$310,7,FALSE))</f>
        <v/>
      </c>
      <c r="G12" s="31" t="str">
        <f>IF($A12="","",VLOOKUP($P12,入力!$A$11:$M$310,8,FALSE))</f>
        <v/>
      </c>
      <c r="H12" s="141" t="str">
        <f>IF($A12="","",VLOOKUP($P12,入力!$A$11:$M$310,9,FALSE))</f>
        <v/>
      </c>
      <c r="I12" s="142"/>
      <c r="J12" s="51" t="str">
        <f>IF($A12="","",VLOOKUP($P12,入力!$A$11:$M$310,10,FALSE))</f>
        <v/>
      </c>
      <c r="K12" s="51" t="str">
        <f>IF($A12="","",IF(VLOOKUP($P12,入力!$A$11:$M$310,11,FALSE)=1,"1.自己採取",IF(VLOOKUP($P12,入力!$A$11:$M$310,11,FALSE)=2,"2.医師採取",IF(VLOOKUP($P12,入力!$A$11:$M$310,11,FALSE)=3,"3.希望なし",""))))</f>
        <v/>
      </c>
      <c r="L12" s="51" t="str">
        <f>IF($A12="","",IF(VLOOKUP($P12,入力!$A$11:$M$310,12,FALSE)=1,"1.超音波",IF(VLOOKUP($P12,入力!$A$11:$M$310,12,FALSE)=2,"2.マンモ","")))</f>
        <v/>
      </c>
      <c r="M12" s="51" t="str">
        <f>IF($A12="","",VLOOKUP($P12,入力!$A$11:$M$310,13,FALSE))</f>
        <v/>
      </c>
      <c r="N12" s="57" t="str">
        <f>IF(M12="","",VLOOKUP(M12,医療機関データ!$A$2:$B$800,2,FALSE))</f>
        <v/>
      </c>
      <c r="O12" s="54" t="str">
        <f t="shared" si="0"/>
        <v/>
      </c>
      <c r="P12" s="37">
        <v>8</v>
      </c>
    </row>
    <row r="13" spans="1:16" ht="36" customHeight="1" x14ac:dyDescent="0.15">
      <c r="A13" s="30" t="str">
        <f>IF(入力!$C19="","",入力!$B$2)</f>
        <v/>
      </c>
      <c r="B13" s="31" t="str">
        <f>IF($A13="","",VLOOKUP($P13,入力!$A$11:$M$310,3,FALSE))</f>
        <v/>
      </c>
      <c r="C13" s="31" t="str">
        <f>IF($A13="","",VLOOKUP($P13,入力!$A$11:$M$310,4,FALSE))</f>
        <v/>
      </c>
      <c r="D13" s="31" t="str">
        <f>IF($A13="","",VLOOKUP($P13,入力!$A$11:$M$310,5,FALSE))</f>
        <v/>
      </c>
      <c r="E13" s="31" t="str">
        <f>IF($A13="","",IF(VLOOKUP($P13,入力!$A$11:$M$310,6,FALSE)=1,"本人","家族"))</f>
        <v/>
      </c>
      <c r="F13" s="52" t="str">
        <f>IF($A13="","",VLOOKUP($P13,入力!$A$11:$M$310,7,FALSE))</f>
        <v/>
      </c>
      <c r="G13" s="31" t="str">
        <f>IF($A13="","",VLOOKUP($P13,入力!$A$11:$M$310,8,FALSE))</f>
        <v/>
      </c>
      <c r="H13" s="141" t="str">
        <f>IF($A13="","",VLOOKUP($P13,入力!$A$11:$M$310,9,FALSE))</f>
        <v/>
      </c>
      <c r="I13" s="142"/>
      <c r="J13" s="51" t="str">
        <f>IF($A13="","",VLOOKUP($P13,入力!$A$11:$M$310,10,FALSE))</f>
        <v/>
      </c>
      <c r="K13" s="51" t="str">
        <f>IF($A13="","",IF(VLOOKUP($P13,入力!$A$11:$M$310,11,FALSE)=1,"1.自己採取",IF(VLOOKUP($P13,入力!$A$11:$M$310,11,FALSE)=2,"2.医師採取",IF(VLOOKUP($P13,入力!$A$11:$M$310,11,FALSE)=3,"3.希望なし",""))))</f>
        <v/>
      </c>
      <c r="L13" s="51" t="str">
        <f>IF($A13="","",IF(VLOOKUP($P13,入力!$A$11:$M$310,12,FALSE)=1,"1.超音波",IF(VLOOKUP($P13,入力!$A$11:$M$310,12,FALSE)=2,"2.マンモ","")))</f>
        <v/>
      </c>
      <c r="M13" s="51" t="str">
        <f>IF($A13="","",VLOOKUP($P13,入力!$A$11:$M$310,13,FALSE))</f>
        <v/>
      </c>
      <c r="N13" s="57" t="str">
        <f>IF(M13="","",VLOOKUP(M13,医療機関データ!$A$2:$B$800,2,FALSE))</f>
        <v/>
      </c>
      <c r="O13" s="54" t="str">
        <f t="shared" si="0"/>
        <v/>
      </c>
      <c r="P13" s="37">
        <v>9</v>
      </c>
    </row>
    <row r="14" spans="1:16" ht="36" customHeight="1" thickBot="1" x14ac:dyDescent="0.2">
      <c r="A14" s="30" t="str">
        <f>IF(入力!$C20="","",入力!$B$2)</f>
        <v/>
      </c>
      <c r="B14" s="31" t="str">
        <f>IF($A14="","",VLOOKUP($P14,入力!$A$11:$M$310,3,FALSE))</f>
        <v/>
      </c>
      <c r="C14" s="31" t="str">
        <f>IF($A14="","",VLOOKUP($P14,入力!$A$11:$M$310,4,FALSE))</f>
        <v/>
      </c>
      <c r="D14" s="31" t="str">
        <f>IF($A14="","",VLOOKUP($P14,入力!$A$11:$M$310,5,FALSE))</f>
        <v/>
      </c>
      <c r="E14" s="31" t="str">
        <f>IF($A14="","",IF(VLOOKUP($P14,入力!$A$11:$M$310,6,FALSE)=1,"本人","家族"))</f>
        <v/>
      </c>
      <c r="F14" s="52" t="str">
        <f>IF($A14="","",VLOOKUP($P14,入力!$A$11:$M$310,7,FALSE))</f>
        <v/>
      </c>
      <c r="G14" s="31" t="str">
        <f>IF($A14="","",VLOOKUP($P14,入力!$A$11:$M$310,8,FALSE))</f>
        <v/>
      </c>
      <c r="H14" s="141" t="str">
        <f>IF($A14="","",VLOOKUP($P14,入力!$A$11:$M$310,9,FALSE))</f>
        <v/>
      </c>
      <c r="I14" s="142"/>
      <c r="J14" s="53" t="str">
        <f>IF($A14="","",VLOOKUP($P14,入力!$A$11:$M$310,10,FALSE))</f>
        <v/>
      </c>
      <c r="K14" s="53" t="str">
        <f>IF($A14="","",IF(VLOOKUP($P14,入力!$A$11:$M$310,11,FALSE)=1,"1.自己採取",IF(VLOOKUP($P14,入力!$A$11:$M$310,11,FALSE)=2,"2.医師採取",IF(VLOOKUP($P14,入力!$A$11:$M$310,11,FALSE)=3,"3.希望なし",""))))</f>
        <v/>
      </c>
      <c r="L14" s="53" t="str">
        <f>IF($A14="","",IF(VLOOKUP($P14,入力!$A$11:$M$310,12,FALSE)=1,"1.超音波",IF(VLOOKUP($P14,入力!$A$11:$M$310,12,FALSE)=2,"2.マンモ","")))</f>
        <v/>
      </c>
      <c r="M14" s="53" t="str">
        <f>IF($A14="","",VLOOKUP($P14,入力!$A$11:$M$310,13,FALSE))</f>
        <v/>
      </c>
      <c r="N14" s="58" t="str">
        <f>IF(M14="","",VLOOKUP(M14,医療機関データ!$A$2:$B$800,2,FALSE))</f>
        <v/>
      </c>
      <c r="O14" s="54" t="str">
        <f t="shared" si="0"/>
        <v/>
      </c>
      <c r="P14" s="37">
        <v>10</v>
      </c>
    </row>
    <row r="15" spans="1:16" ht="21" customHeight="1" x14ac:dyDescent="0.15">
      <c r="A15" s="146" t="s">
        <v>809</v>
      </c>
      <c r="B15" s="47" t="s">
        <v>807</v>
      </c>
      <c r="C15" s="32"/>
      <c r="D15" s="32"/>
      <c r="E15" s="32"/>
      <c r="F15" s="32"/>
      <c r="G15" s="32"/>
      <c r="H15" s="32"/>
      <c r="I15" s="32"/>
      <c r="J15" s="33"/>
      <c r="K15" s="34"/>
      <c r="L15" s="35" t="s">
        <v>8</v>
      </c>
      <c r="M15" s="35" t="s">
        <v>9</v>
      </c>
      <c r="N15" s="36"/>
      <c r="O15" s="55"/>
    </row>
    <row r="16" spans="1:16" ht="21" customHeight="1" x14ac:dyDescent="0.15">
      <c r="A16" s="147"/>
      <c r="B16" s="48" t="s">
        <v>806</v>
      </c>
      <c r="C16" s="38"/>
      <c r="D16" s="38"/>
      <c r="E16" s="38"/>
      <c r="F16" s="38"/>
      <c r="G16" s="38"/>
      <c r="H16" s="38"/>
      <c r="I16" s="38"/>
      <c r="J16" s="38"/>
      <c r="K16" s="39" t="s">
        <v>16</v>
      </c>
      <c r="L16" s="40">
        <f>COUNTIFS(E5:E14,"本人",O5:O14,"&lt;40")</f>
        <v>0</v>
      </c>
      <c r="M16" s="40">
        <f>COUNTIFS(E5:E14,"家族",O5:O14,"&lt;40")</f>
        <v>0</v>
      </c>
      <c r="N16" s="41"/>
    </row>
    <row r="17" spans="1:16" ht="21" customHeight="1" x14ac:dyDescent="0.15">
      <c r="A17" s="147"/>
      <c r="B17" s="48" t="s">
        <v>805</v>
      </c>
      <c r="C17" s="38"/>
      <c r="D17" s="38"/>
      <c r="E17" s="38"/>
      <c r="F17" s="38"/>
      <c r="G17" s="38"/>
      <c r="H17" s="38"/>
      <c r="I17" s="38"/>
      <c r="J17" s="38"/>
      <c r="K17" s="39" t="s">
        <v>17</v>
      </c>
      <c r="L17" s="42">
        <f>COUNTIFS(E5:E14,"本人",O5:O14,"&gt;=40")</f>
        <v>0</v>
      </c>
      <c r="M17" s="43">
        <f>COUNTIFS(E5:E14,"家族",O5:O14,"&gt;=40")</f>
        <v>0</v>
      </c>
      <c r="N17" s="41"/>
    </row>
    <row r="18" spans="1:16" ht="21" customHeight="1" x14ac:dyDescent="0.15">
      <c r="A18" s="147"/>
      <c r="B18" s="48" t="s">
        <v>808</v>
      </c>
      <c r="C18" s="38"/>
      <c r="D18" s="38"/>
      <c r="E18" s="38"/>
      <c r="F18" s="38"/>
      <c r="G18" s="38"/>
      <c r="H18" s="38"/>
      <c r="I18" s="38"/>
      <c r="J18" s="38"/>
      <c r="K18" s="44" t="s">
        <v>18</v>
      </c>
      <c r="L18" s="45">
        <f>SUM(L16:L17)</f>
        <v>0</v>
      </c>
      <c r="M18" s="45">
        <f>SUM(M16:M17)</f>
        <v>0</v>
      </c>
      <c r="N18" s="41"/>
    </row>
    <row r="19" spans="1:16" ht="21" customHeight="1" x14ac:dyDescent="0.15">
      <c r="A19" s="147"/>
      <c r="B19" s="56" t="s">
        <v>1330</v>
      </c>
      <c r="C19" s="38"/>
      <c r="D19" s="38"/>
      <c r="E19" s="38"/>
      <c r="F19" s="38"/>
      <c r="G19" s="38"/>
      <c r="H19" s="38"/>
      <c r="I19" s="38"/>
      <c r="J19" s="38"/>
      <c r="L19" s="148">
        <f>SUM(L18:M18)</f>
        <v>0</v>
      </c>
      <c r="M19" s="149"/>
    </row>
    <row r="20" spans="1:16" ht="21" customHeight="1" x14ac:dyDescent="0.15">
      <c r="B20" s="123" t="s">
        <v>810</v>
      </c>
      <c r="C20" s="124"/>
      <c r="D20" s="124"/>
      <c r="E20" s="124"/>
      <c r="F20" s="124"/>
      <c r="G20" s="124"/>
      <c r="H20" s="124"/>
      <c r="I20" s="124"/>
      <c r="J20" s="124"/>
      <c r="K20" s="124"/>
      <c r="L20" s="125"/>
    </row>
    <row r="21" spans="1:16" ht="27" customHeight="1" x14ac:dyDescent="0.15">
      <c r="A21" s="155" t="str">
        <f>$A$1</f>
        <v>令和８年度　春季女性生活習慣病予防健診</v>
      </c>
      <c r="B21" s="155"/>
      <c r="C21" s="126"/>
      <c r="D21" s="126"/>
      <c r="E21" s="126"/>
      <c r="F21" s="126"/>
      <c r="G21" s="16"/>
      <c r="H21" s="17"/>
      <c r="I21" s="17"/>
      <c r="M21" s="19"/>
      <c r="N21" s="18">
        <f>N1+1</f>
        <v>2</v>
      </c>
    </row>
    <row r="22" spans="1:16" ht="27" customHeight="1" x14ac:dyDescent="0.15">
      <c r="A22" s="127" t="s">
        <v>0</v>
      </c>
      <c r="B22" s="128"/>
      <c r="C22" s="49"/>
      <c r="D22" s="143" t="s">
        <v>812</v>
      </c>
      <c r="E22" s="143"/>
      <c r="F22" s="143"/>
      <c r="G22" s="143"/>
      <c r="H22" s="20" t="s">
        <v>1</v>
      </c>
      <c r="I22" s="150" t="str">
        <f>$I$2</f>
        <v/>
      </c>
      <c r="J22" s="151"/>
      <c r="K22" s="152"/>
      <c r="L22" s="50" t="s">
        <v>2</v>
      </c>
      <c r="M22" s="132" t="str">
        <f>$M$2</f>
        <v/>
      </c>
      <c r="N22" s="132"/>
    </row>
    <row r="23" spans="1:16" ht="27" customHeight="1" thickBot="1" x14ac:dyDescent="0.2">
      <c r="A23" s="21" t="s">
        <v>3</v>
      </c>
      <c r="B23" s="22">
        <f>$B$3</f>
        <v>278</v>
      </c>
      <c r="C23" s="109"/>
      <c r="D23" s="133" t="str">
        <f>$D$3</f>
        <v>東京金属事業健康保険組合</v>
      </c>
      <c r="E23" s="133"/>
      <c r="F23" s="133"/>
      <c r="G23" s="133"/>
      <c r="H23" s="23" t="s">
        <v>4</v>
      </c>
      <c r="I23" s="134" t="str">
        <f>$I$3</f>
        <v/>
      </c>
      <c r="J23" s="135"/>
      <c r="K23" s="136"/>
      <c r="L23" s="46" t="s">
        <v>5</v>
      </c>
      <c r="M23" s="137" t="str">
        <f>$M$3</f>
        <v/>
      </c>
      <c r="N23" s="138"/>
    </row>
    <row r="24" spans="1:16" ht="48" customHeight="1" x14ac:dyDescent="0.15">
      <c r="A24" s="24" t="s">
        <v>801</v>
      </c>
      <c r="B24" s="25" t="s">
        <v>802</v>
      </c>
      <c r="C24" s="26" t="s">
        <v>14</v>
      </c>
      <c r="D24" s="27" t="s">
        <v>800</v>
      </c>
      <c r="E24" s="27" t="s">
        <v>6</v>
      </c>
      <c r="F24" s="27" t="s">
        <v>7</v>
      </c>
      <c r="G24" s="28" t="s">
        <v>796</v>
      </c>
      <c r="H24" s="144" t="s">
        <v>15</v>
      </c>
      <c r="I24" s="145"/>
      <c r="J24" s="27" t="s">
        <v>793</v>
      </c>
      <c r="K24" s="14" t="s">
        <v>10</v>
      </c>
      <c r="L24" s="15" t="s">
        <v>11</v>
      </c>
      <c r="M24" s="4" t="s">
        <v>12</v>
      </c>
      <c r="N24" s="29" t="s">
        <v>13</v>
      </c>
    </row>
    <row r="25" spans="1:16" ht="36" customHeight="1" x14ac:dyDescent="0.15">
      <c r="A25" s="30" t="str">
        <f>IF(入力!$C21="","",入力!$B$2)</f>
        <v/>
      </c>
      <c r="B25" s="31" t="str">
        <f>IF($A25="","",VLOOKUP($P25,入力!$A$11:$M$310,3,FALSE))</f>
        <v/>
      </c>
      <c r="C25" s="31" t="str">
        <f>IF($A25="","",VLOOKUP($P25,入力!$A$11:$M$310,4,FALSE))</f>
        <v/>
      </c>
      <c r="D25" s="31" t="str">
        <f>IF($A25="","",VLOOKUP($P25,入力!$A$11:$M$310,5,FALSE))</f>
        <v/>
      </c>
      <c r="E25" s="31" t="str">
        <f>IF($A25="","",IF(VLOOKUP($P25,入力!$A$11:$M$310,6,FALSE)=1,"本人","家族"))</f>
        <v/>
      </c>
      <c r="F25" s="52" t="str">
        <f>IF($A25="","",VLOOKUP($P25,入力!$A$11:$M$310,7,FALSE))</f>
        <v/>
      </c>
      <c r="G25" s="31" t="str">
        <f>IF($A25="","",VLOOKUP($P25,入力!$A$11:$M$310,8,FALSE))</f>
        <v/>
      </c>
      <c r="H25" s="141" t="str">
        <f>IF($A25="","",VLOOKUP($P25,入力!$A$11:$M$310,9,FALSE))</f>
        <v/>
      </c>
      <c r="I25" s="142"/>
      <c r="J25" s="51" t="str">
        <f>IF($A25="","",VLOOKUP($P25,入力!$A$11:$M$310,10,FALSE))</f>
        <v/>
      </c>
      <c r="K25" s="51" t="str">
        <f>IF($A25="","",IF(VLOOKUP($P25,入力!$A$11:$M$310,11,FALSE)=1,"1.自己採取",IF(VLOOKUP($P25,入力!$A$11:$M$310,11,FALSE)=2,"2.医師採取",IF(VLOOKUP($P25,入力!$A$11:$M$310,11,FALSE)=3,"3.希望なし",""))))</f>
        <v/>
      </c>
      <c r="L25" s="51" t="str">
        <f>IF($A25="","",IF(VLOOKUP($P25,入力!$A$11:$M$310,12,FALSE)=1,"1.超音波",IF(VLOOKUP($P25,入力!$A$11:$M$310,12,FALSE)=2,"2.マンモ","")))</f>
        <v/>
      </c>
      <c r="M25" s="51" t="str">
        <f>IF($A25="","",VLOOKUP($P25,入力!$A$11:$M$310,13,FALSE))</f>
        <v/>
      </c>
      <c r="N25" s="57" t="str">
        <f>IF(M25="","",VLOOKUP(M25,医療機関データ!$A$2:$B$800,2,FALSE))</f>
        <v/>
      </c>
      <c r="O25" s="54" t="str">
        <f>IF(B25="","",DATEDIF(F25,45747,"Y"))</f>
        <v/>
      </c>
      <c r="P25" s="37">
        <f>P14+1</f>
        <v>11</v>
      </c>
    </row>
    <row r="26" spans="1:16" ht="36" customHeight="1" x14ac:dyDescent="0.15">
      <c r="A26" s="30" t="str">
        <f>IF(入力!$C22="","",入力!$B$2)</f>
        <v/>
      </c>
      <c r="B26" s="31" t="str">
        <f>IF($A26="","",VLOOKUP($P26,入力!$A$11:$M$310,3,FALSE))</f>
        <v/>
      </c>
      <c r="C26" s="31" t="str">
        <f>IF($A26="","",VLOOKUP($P26,入力!$A$11:$M$310,4,FALSE))</f>
        <v/>
      </c>
      <c r="D26" s="31" t="str">
        <f>IF($A26="","",VLOOKUP($P26,入力!$A$11:$M$310,5,FALSE))</f>
        <v/>
      </c>
      <c r="E26" s="31" t="str">
        <f>IF($A26="","",IF(VLOOKUP($P26,入力!$A$11:$M$310,6,FALSE)=1,"本人","家族"))</f>
        <v/>
      </c>
      <c r="F26" s="52" t="str">
        <f>IF($A26="","",VLOOKUP($P26,入力!$A$11:$M$310,7,FALSE))</f>
        <v/>
      </c>
      <c r="G26" s="31" t="str">
        <f>IF($A26="","",VLOOKUP($P26,入力!$A$11:$M$310,8,FALSE))</f>
        <v/>
      </c>
      <c r="H26" s="141" t="str">
        <f>IF($A26="","",VLOOKUP($P26,入力!$A$11:$M$310,9,FALSE))</f>
        <v/>
      </c>
      <c r="I26" s="142"/>
      <c r="J26" s="51" t="str">
        <f>IF($A26="","",VLOOKUP($P26,入力!$A$11:$M$310,10,FALSE))</f>
        <v/>
      </c>
      <c r="K26" s="51" t="str">
        <f>IF($A26="","",IF(VLOOKUP($P26,入力!$A$11:$M$310,11,FALSE)=1,"1.自己採取",IF(VLOOKUP($P26,入力!$A$11:$M$310,11,FALSE)=2,"2.医師採取",IF(VLOOKUP($P26,入力!$A$11:$M$310,11,FALSE)=3,"3.希望なし",""))))</f>
        <v/>
      </c>
      <c r="L26" s="51" t="str">
        <f>IF($A26="","",IF(VLOOKUP($P26,入力!$A$11:$M$310,12,FALSE)=1,"1.超音波",IF(VLOOKUP($P26,入力!$A$11:$M$310,12,FALSE)=2,"2.マンモ","")))</f>
        <v/>
      </c>
      <c r="M26" s="51" t="str">
        <f>IF($A26="","",VLOOKUP($P26,入力!$A$11:$M$310,13,FALSE))</f>
        <v/>
      </c>
      <c r="N26" s="57" t="str">
        <f>IF(M26="","",VLOOKUP(M26,医療機関データ!$A$2:$B$800,2,FALSE))</f>
        <v/>
      </c>
      <c r="O26" s="54" t="str">
        <f t="shared" ref="O26:O34" si="1">IF(B26="","",DATEDIF(F26,45747,"Y"))</f>
        <v/>
      </c>
      <c r="P26" s="37">
        <f>P25+1</f>
        <v>12</v>
      </c>
    </row>
    <row r="27" spans="1:16" ht="36" customHeight="1" x14ac:dyDescent="0.15">
      <c r="A27" s="30" t="str">
        <f>IF(入力!$C23="","",入力!$B$2)</f>
        <v/>
      </c>
      <c r="B27" s="31" t="str">
        <f>IF($A27="","",VLOOKUP($P27,入力!$A$11:$M$310,3,FALSE))</f>
        <v/>
      </c>
      <c r="C27" s="31" t="str">
        <f>IF($A27="","",VLOOKUP($P27,入力!$A$11:$M$310,4,FALSE))</f>
        <v/>
      </c>
      <c r="D27" s="31" t="str">
        <f>IF($A27="","",VLOOKUP($P27,入力!$A$11:$M$310,5,FALSE))</f>
        <v/>
      </c>
      <c r="E27" s="31" t="str">
        <f>IF($A27="","",IF(VLOOKUP($P27,入力!$A$11:$M$310,6,FALSE)=1,"本人","家族"))</f>
        <v/>
      </c>
      <c r="F27" s="52" t="str">
        <f>IF($A27="","",VLOOKUP($P27,入力!$A$11:$M$310,7,FALSE))</f>
        <v/>
      </c>
      <c r="G27" s="31" t="str">
        <f>IF($A27="","",VLOOKUP($P27,入力!$A$11:$M$310,8,FALSE))</f>
        <v/>
      </c>
      <c r="H27" s="141" t="str">
        <f>IF($A27="","",VLOOKUP($P27,入力!$A$11:$M$310,9,FALSE))</f>
        <v/>
      </c>
      <c r="I27" s="142"/>
      <c r="J27" s="51" t="str">
        <f>IF($A27="","",VLOOKUP($P27,入力!$A$11:$M$310,10,FALSE))</f>
        <v/>
      </c>
      <c r="K27" s="51" t="str">
        <f>IF($A27="","",IF(VLOOKUP($P27,入力!$A$11:$M$310,11,FALSE)=1,"1.自己採取",IF(VLOOKUP($P27,入力!$A$11:$M$310,11,FALSE)=2,"2.医師採取",IF(VLOOKUP($P27,入力!$A$11:$M$310,11,FALSE)=3,"3.希望なし",""))))</f>
        <v/>
      </c>
      <c r="L27" s="51" t="str">
        <f>IF($A27="","",IF(VLOOKUP($P27,入力!$A$11:$M$310,12,FALSE)=1,"1.超音波",IF(VLOOKUP($P27,入力!$A$11:$M$310,12,FALSE)=2,"2.マンモ","")))</f>
        <v/>
      </c>
      <c r="M27" s="51" t="str">
        <f>IF($A27="","",VLOOKUP($P27,入力!$A$11:$M$310,13,FALSE))</f>
        <v/>
      </c>
      <c r="N27" s="57" t="str">
        <f>IF(M27="","",VLOOKUP(M27,医療機関データ!$A$2:$B$800,2,FALSE))</f>
        <v/>
      </c>
      <c r="O27" s="54" t="str">
        <f t="shared" si="1"/>
        <v/>
      </c>
      <c r="P27" s="37">
        <f t="shared" ref="P27:P34" si="2">P26+1</f>
        <v>13</v>
      </c>
    </row>
    <row r="28" spans="1:16" ht="36" customHeight="1" x14ac:dyDescent="0.15">
      <c r="A28" s="30" t="str">
        <f>IF(入力!$C24="","",入力!$B$2)</f>
        <v/>
      </c>
      <c r="B28" s="31" t="str">
        <f>IF($A28="","",VLOOKUP($P28,入力!$A$11:$M$310,3,FALSE))</f>
        <v/>
      </c>
      <c r="C28" s="31" t="str">
        <f>IF($A28="","",VLOOKUP($P28,入力!$A$11:$M$310,4,FALSE))</f>
        <v/>
      </c>
      <c r="D28" s="31" t="str">
        <f>IF($A28="","",VLOOKUP($P28,入力!$A$11:$M$310,5,FALSE))</f>
        <v/>
      </c>
      <c r="E28" s="31" t="str">
        <f>IF($A28="","",IF(VLOOKUP($P28,入力!$A$11:$M$310,6,FALSE)=1,"本人","家族"))</f>
        <v/>
      </c>
      <c r="F28" s="52" t="str">
        <f>IF($A28="","",VLOOKUP($P28,入力!$A$11:$M$310,7,FALSE))</f>
        <v/>
      </c>
      <c r="G28" s="31" t="str">
        <f>IF($A28="","",VLOOKUP($P28,入力!$A$11:$M$310,8,FALSE))</f>
        <v/>
      </c>
      <c r="H28" s="141" t="str">
        <f>IF($A28="","",VLOOKUP($P28,入力!$A$11:$M$310,9,FALSE))</f>
        <v/>
      </c>
      <c r="I28" s="142"/>
      <c r="J28" s="51" t="str">
        <f>IF($A28="","",VLOOKUP($P28,入力!$A$11:$M$310,10,FALSE))</f>
        <v/>
      </c>
      <c r="K28" s="51" t="str">
        <f>IF($A28="","",IF(VLOOKUP($P28,入力!$A$11:$M$310,11,FALSE)=1,"1.自己採取",IF(VLOOKUP($P28,入力!$A$11:$M$310,11,FALSE)=2,"2.医師採取",IF(VLOOKUP($P28,入力!$A$11:$M$310,11,FALSE)=3,"3.希望なし",""))))</f>
        <v/>
      </c>
      <c r="L28" s="51" t="str">
        <f>IF($A28="","",IF(VLOOKUP($P28,入力!$A$11:$M$310,12,FALSE)=1,"1.超音波",IF(VLOOKUP($P28,入力!$A$11:$M$310,12,FALSE)=2,"2.マンモ","")))</f>
        <v/>
      </c>
      <c r="M28" s="51" t="str">
        <f>IF($A28="","",VLOOKUP($P28,入力!$A$11:$M$310,13,FALSE))</f>
        <v/>
      </c>
      <c r="N28" s="57" t="str">
        <f>IF(M28="","",VLOOKUP(M28,医療機関データ!$A$2:$B$800,2,FALSE))</f>
        <v/>
      </c>
      <c r="O28" s="54" t="str">
        <f t="shared" si="1"/>
        <v/>
      </c>
      <c r="P28" s="37">
        <f t="shared" si="2"/>
        <v>14</v>
      </c>
    </row>
    <row r="29" spans="1:16" ht="36" customHeight="1" x14ac:dyDescent="0.15">
      <c r="A29" s="30" t="str">
        <f>IF(入力!$C25="","",入力!$B$2)</f>
        <v/>
      </c>
      <c r="B29" s="31" t="str">
        <f>IF($A29="","",VLOOKUP($P29,入力!$A$11:$M$310,3,FALSE))</f>
        <v/>
      </c>
      <c r="C29" s="31" t="str">
        <f>IF($A29="","",VLOOKUP($P29,入力!$A$11:$M$310,4,FALSE))</f>
        <v/>
      </c>
      <c r="D29" s="31" t="str">
        <f>IF($A29="","",VLOOKUP($P29,入力!$A$11:$M$310,5,FALSE))</f>
        <v/>
      </c>
      <c r="E29" s="31" t="str">
        <f>IF($A29="","",IF(VLOOKUP($P29,入力!$A$11:$M$310,6,FALSE)=1,"本人","家族"))</f>
        <v/>
      </c>
      <c r="F29" s="52" t="str">
        <f>IF($A29="","",VLOOKUP($P29,入力!$A$11:$M$310,7,FALSE))</f>
        <v/>
      </c>
      <c r="G29" s="31" t="str">
        <f>IF($A29="","",VLOOKUP($P29,入力!$A$11:$M$310,8,FALSE))</f>
        <v/>
      </c>
      <c r="H29" s="141" t="str">
        <f>IF($A29="","",VLOOKUP($P29,入力!$A$11:$M$310,9,FALSE))</f>
        <v/>
      </c>
      <c r="I29" s="142"/>
      <c r="J29" s="51" t="str">
        <f>IF($A29="","",VLOOKUP($P29,入力!$A$11:$M$310,10,FALSE))</f>
        <v/>
      </c>
      <c r="K29" s="51" t="str">
        <f>IF($A29="","",IF(VLOOKUP($P29,入力!$A$11:$M$310,11,FALSE)=1,"1.自己採取",IF(VLOOKUP($P29,入力!$A$11:$M$310,11,FALSE)=2,"2.医師採取",IF(VLOOKUP($P29,入力!$A$11:$M$310,11,FALSE)=3,"3.希望なし",""))))</f>
        <v/>
      </c>
      <c r="L29" s="51" t="str">
        <f>IF($A29="","",IF(VLOOKUP($P29,入力!$A$11:$M$310,12,FALSE)=1,"1.超音波",IF(VLOOKUP($P29,入力!$A$11:$M$310,12,FALSE)=2,"2.マンモ","")))</f>
        <v/>
      </c>
      <c r="M29" s="51" t="str">
        <f>IF($A29="","",VLOOKUP($P29,入力!$A$11:$M$310,13,FALSE))</f>
        <v/>
      </c>
      <c r="N29" s="57" t="str">
        <f>IF(M29="","",VLOOKUP(M29,医療機関データ!$A$2:$B$800,2,FALSE))</f>
        <v/>
      </c>
      <c r="O29" s="54" t="str">
        <f t="shared" si="1"/>
        <v/>
      </c>
      <c r="P29" s="37">
        <f t="shared" si="2"/>
        <v>15</v>
      </c>
    </row>
    <row r="30" spans="1:16" ht="36" customHeight="1" x14ac:dyDescent="0.15">
      <c r="A30" s="30" t="str">
        <f>IF(入力!$C26="","",入力!$B$2)</f>
        <v/>
      </c>
      <c r="B30" s="31" t="str">
        <f>IF($A30="","",VLOOKUP($P30,入力!$A$11:$M$310,3,FALSE))</f>
        <v/>
      </c>
      <c r="C30" s="31" t="str">
        <f>IF($A30="","",VLOOKUP($P30,入力!$A$11:$M$310,4,FALSE))</f>
        <v/>
      </c>
      <c r="D30" s="31" t="str">
        <f>IF($A30="","",VLOOKUP($P30,入力!$A$11:$M$310,5,FALSE))</f>
        <v/>
      </c>
      <c r="E30" s="31" t="str">
        <f>IF($A30="","",IF(VLOOKUP($P30,入力!$A$11:$M$310,6,FALSE)=1,"本人","家族"))</f>
        <v/>
      </c>
      <c r="F30" s="52" t="str">
        <f>IF($A30="","",VLOOKUP($P30,入力!$A$11:$M$310,7,FALSE))</f>
        <v/>
      </c>
      <c r="G30" s="31" t="str">
        <f>IF($A30="","",VLOOKUP($P30,入力!$A$11:$M$310,8,FALSE))</f>
        <v/>
      </c>
      <c r="H30" s="141" t="str">
        <f>IF($A30="","",VLOOKUP($P30,入力!$A$11:$M$310,9,FALSE))</f>
        <v/>
      </c>
      <c r="I30" s="142"/>
      <c r="J30" s="51" t="str">
        <f>IF($A30="","",VLOOKUP($P30,入力!$A$11:$M$310,10,FALSE))</f>
        <v/>
      </c>
      <c r="K30" s="51" t="str">
        <f>IF($A30="","",IF(VLOOKUP($P30,入力!$A$11:$M$310,11,FALSE)=1,"1.自己採取",IF(VLOOKUP($P30,入力!$A$11:$M$310,11,FALSE)=2,"2.医師採取",IF(VLOOKUP($P30,入力!$A$11:$M$310,11,FALSE)=3,"3.希望なし",""))))</f>
        <v/>
      </c>
      <c r="L30" s="51" t="str">
        <f>IF($A30="","",IF(VLOOKUP($P30,入力!$A$11:$M$310,12,FALSE)=1,"1.超音波",IF(VLOOKUP($P30,入力!$A$11:$M$310,12,FALSE)=2,"2.マンモ","")))</f>
        <v/>
      </c>
      <c r="M30" s="51" t="str">
        <f>IF($A30="","",VLOOKUP($P30,入力!$A$11:$M$310,13,FALSE))</f>
        <v/>
      </c>
      <c r="N30" s="57" t="str">
        <f>IF(M30="","",VLOOKUP(M30,医療機関データ!$A$2:$B$800,2,FALSE))</f>
        <v/>
      </c>
      <c r="O30" s="54" t="str">
        <f t="shared" si="1"/>
        <v/>
      </c>
      <c r="P30" s="37">
        <f t="shared" si="2"/>
        <v>16</v>
      </c>
    </row>
    <row r="31" spans="1:16" ht="36" customHeight="1" x14ac:dyDescent="0.15">
      <c r="A31" s="30" t="str">
        <f>IF(入力!$C27="","",入力!$B$2)</f>
        <v/>
      </c>
      <c r="B31" s="31" t="str">
        <f>IF($A31="","",VLOOKUP($P31,入力!$A$11:$M$310,3,FALSE))</f>
        <v/>
      </c>
      <c r="C31" s="31" t="str">
        <f>IF($A31="","",VLOOKUP($P31,入力!$A$11:$M$310,4,FALSE))</f>
        <v/>
      </c>
      <c r="D31" s="31" t="str">
        <f>IF($A31="","",VLOOKUP($P31,入力!$A$11:$M$310,5,FALSE))</f>
        <v/>
      </c>
      <c r="E31" s="31" t="str">
        <f>IF($A31="","",IF(VLOOKUP($P31,入力!$A$11:$M$310,6,FALSE)=1,"本人","家族"))</f>
        <v/>
      </c>
      <c r="F31" s="52" t="str">
        <f>IF($A31="","",VLOOKUP($P31,入力!$A$11:$M$310,7,FALSE))</f>
        <v/>
      </c>
      <c r="G31" s="31" t="str">
        <f>IF($A31="","",VLOOKUP($P31,入力!$A$11:$M$310,8,FALSE))</f>
        <v/>
      </c>
      <c r="H31" s="141" t="str">
        <f>IF($A31="","",VLOOKUP($P31,入力!$A$11:$M$310,9,FALSE))</f>
        <v/>
      </c>
      <c r="I31" s="142"/>
      <c r="J31" s="51" t="str">
        <f>IF($A31="","",VLOOKUP($P31,入力!$A$11:$M$310,10,FALSE))</f>
        <v/>
      </c>
      <c r="K31" s="51" t="str">
        <f>IF($A31="","",IF(VLOOKUP($P31,入力!$A$11:$M$310,11,FALSE)=1,"1.自己採取",IF(VLOOKUP($P31,入力!$A$11:$M$310,11,FALSE)=2,"2.医師採取",IF(VLOOKUP($P31,入力!$A$11:$M$310,11,FALSE)=3,"3.希望なし",""))))</f>
        <v/>
      </c>
      <c r="L31" s="51" t="str">
        <f>IF($A31="","",IF(VLOOKUP($P31,入力!$A$11:$M$310,12,FALSE)=1,"1.超音波",IF(VLOOKUP($P31,入力!$A$11:$M$310,12,FALSE)=2,"2.マンモ","")))</f>
        <v/>
      </c>
      <c r="M31" s="51" t="str">
        <f>IF($A31="","",VLOOKUP($P31,入力!$A$11:$M$310,13,FALSE))</f>
        <v/>
      </c>
      <c r="N31" s="57" t="str">
        <f>IF(M31="","",VLOOKUP(M31,医療機関データ!$A$2:$B$800,2,FALSE))</f>
        <v/>
      </c>
      <c r="O31" s="54" t="str">
        <f t="shared" si="1"/>
        <v/>
      </c>
      <c r="P31" s="37">
        <f t="shared" si="2"/>
        <v>17</v>
      </c>
    </row>
    <row r="32" spans="1:16" ht="36" customHeight="1" x14ac:dyDescent="0.15">
      <c r="A32" s="30" t="str">
        <f>IF(入力!$C28="","",入力!$B$2)</f>
        <v/>
      </c>
      <c r="B32" s="31" t="str">
        <f>IF($A32="","",VLOOKUP($P32,入力!$A$11:$M$310,3,FALSE))</f>
        <v/>
      </c>
      <c r="C32" s="31" t="str">
        <f>IF($A32="","",VLOOKUP($P32,入力!$A$11:$M$310,4,FALSE))</f>
        <v/>
      </c>
      <c r="D32" s="31" t="str">
        <f>IF($A32="","",VLOOKUP($P32,入力!$A$11:$M$310,5,FALSE))</f>
        <v/>
      </c>
      <c r="E32" s="31" t="str">
        <f>IF($A32="","",IF(VLOOKUP($P32,入力!$A$11:$M$310,6,FALSE)=1,"本人","家族"))</f>
        <v/>
      </c>
      <c r="F32" s="52" t="str">
        <f>IF($A32="","",VLOOKUP($P32,入力!$A$11:$M$310,7,FALSE))</f>
        <v/>
      </c>
      <c r="G32" s="31" t="str">
        <f>IF($A32="","",VLOOKUP($P32,入力!$A$11:$M$310,8,FALSE))</f>
        <v/>
      </c>
      <c r="H32" s="141" t="str">
        <f>IF($A32="","",VLOOKUP($P32,入力!$A$11:$M$310,9,FALSE))</f>
        <v/>
      </c>
      <c r="I32" s="142"/>
      <c r="J32" s="51" t="str">
        <f>IF($A32="","",VLOOKUP($P32,入力!$A$11:$M$310,10,FALSE))</f>
        <v/>
      </c>
      <c r="K32" s="51" t="str">
        <f>IF($A32="","",IF(VLOOKUP($P32,入力!$A$11:$M$310,11,FALSE)=1,"1.自己採取",IF(VLOOKUP($P32,入力!$A$11:$M$310,11,FALSE)=2,"2.医師採取",IF(VLOOKUP($P32,入力!$A$11:$M$310,11,FALSE)=3,"3.希望なし",""))))</f>
        <v/>
      </c>
      <c r="L32" s="51" t="str">
        <f>IF($A32="","",IF(VLOOKUP($P32,入力!$A$11:$M$310,12,FALSE)=1,"1.超音波",IF(VLOOKUP($P32,入力!$A$11:$M$310,12,FALSE)=2,"2.マンモ","")))</f>
        <v/>
      </c>
      <c r="M32" s="51" t="str">
        <f>IF($A32="","",VLOOKUP($P32,入力!$A$11:$M$310,13,FALSE))</f>
        <v/>
      </c>
      <c r="N32" s="57" t="str">
        <f>IF(M32="","",VLOOKUP(M32,医療機関データ!$A$2:$B$800,2,FALSE))</f>
        <v/>
      </c>
      <c r="O32" s="54" t="str">
        <f t="shared" si="1"/>
        <v/>
      </c>
      <c r="P32" s="37">
        <f t="shared" si="2"/>
        <v>18</v>
      </c>
    </row>
    <row r="33" spans="1:16" ht="36" customHeight="1" x14ac:dyDescent="0.15">
      <c r="A33" s="30" t="str">
        <f>IF(入力!$C29="","",入力!$B$2)</f>
        <v/>
      </c>
      <c r="B33" s="31" t="str">
        <f>IF($A33="","",VLOOKUP($P33,入力!$A$11:$M$310,3,FALSE))</f>
        <v/>
      </c>
      <c r="C33" s="31" t="str">
        <f>IF($A33="","",VLOOKUP($P33,入力!$A$11:$M$310,4,FALSE))</f>
        <v/>
      </c>
      <c r="D33" s="31" t="str">
        <f>IF($A33="","",VLOOKUP($P33,入力!$A$11:$M$310,5,FALSE))</f>
        <v/>
      </c>
      <c r="E33" s="31" t="str">
        <f>IF($A33="","",IF(VLOOKUP($P33,入力!$A$11:$M$310,6,FALSE)=1,"本人","家族"))</f>
        <v/>
      </c>
      <c r="F33" s="52" t="str">
        <f>IF($A33="","",VLOOKUP($P33,入力!$A$11:$M$310,7,FALSE))</f>
        <v/>
      </c>
      <c r="G33" s="31" t="str">
        <f>IF($A33="","",VLOOKUP($P33,入力!$A$11:$M$310,8,FALSE))</f>
        <v/>
      </c>
      <c r="H33" s="141" t="str">
        <f>IF($A33="","",VLOOKUP($P33,入力!$A$11:$M$310,9,FALSE))</f>
        <v/>
      </c>
      <c r="I33" s="142"/>
      <c r="J33" s="51" t="str">
        <f>IF($A33="","",VLOOKUP($P33,入力!$A$11:$M$310,10,FALSE))</f>
        <v/>
      </c>
      <c r="K33" s="51" t="str">
        <f>IF($A33="","",IF(VLOOKUP($P33,入力!$A$11:$M$310,11,FALSE)=1,"1.自己採取",IF(VLOOKUP($P33,入力!$A$11:$M$310,11,FALSE)=2,"2.医師採取",IF(VLOOKUP($P33,入力!$A$11:$M$310,11,FALSE)=3,"3.希望なし",""))))</f>
        <v/>
      </c>
      <c r="L33" s="51" t="str">
        <f>IF($A33="","",IF(VLOOKUP($P33,入力!$A$11:$M$310,12,FALSE)=1,"1.超音波",IF(VLOOKUP($P33,入力!$A$11:$M$310,12,FALSE)=2,"2.マンモ","")))</f>
        <v/>
      </c>
      <c r="M33" s="51" t="str">
        <f>IF($A33="","",VLOOKUP($P33,入力!$A$11:$M$310,13,FALSE))</f>
        <v/>
      </c>
      <c r="N33" s="57" t="str">
        <f>IF(M33="","",VLOOKUP(M33,医療機関データ!$A$2:$B$800,2,FALSE))</f>
        <v/>
      </c>
      <c r="O33" s="54" t="str">
        <f t="shared" si="1"/>
        <v/>
      </c>
      <c r="P33" s="37">
        <f t="shared" si="2"/>
        <v>19</v>
      </c>
    </row>
    <row r="34" spans="1:16" ht="36" customHeight="1" thickBot="1" x14ac:dyDescent="0.2">
      <c r="A34" s="30" t="str">
        <f>IF(入力!$C30="","",入力!$B$2)</f>
        <v/>
      </c>
      <c r="B34" s="31" t="str">
        <f>IF($A34="","",VLOOKUP($P34,入力!$A$11:$M$310,3,FALSE))</f>
        <v/>
      </c>
      <c r="C34" s="31" t="str">
        <f>IF($A34="","",VLOOKUP($P34,入力!$A$11:$M$310,4,FALSE))</f>
        <v/>
      </c>
      <c r="D34" s="31" t="str">
        <f>IF($A34="","",VLOOKUP($P34,入力!$A$11:$M$310,5,FALSE))</f>
        <v/>
      </c>
      <c r="E34" s="31" t="str">
        <f>IF($A34="","",IF(VLOOKUP($P34,入力!$A$11:$M$310,6,FALSE)=1,"本人","家族"))</f>
        <v/>
      </c>
      <c r="F34" s="52" t="str">
        <f>IF($A34="","",VLOOKUP($P34,入力!$A$11:$M$310,7,FALSE))</f>
        <v/>
      </c>
      <c r="G34" s="31" t="str">
        <f>IF($A34="","",VLOOKUP($P34,入力!$A$11:$M$310,8,FALSE))</f>
        <v/>
      </c>
      <c r="H34" s="139" t="str">
        <f>IF($A34="","",VLOOKUP($P34,入力!$A$11:$M$310,9,FALSE))</f>
        <v/>
      </c>
      <c r="I34" s="140"/>
      <c r="J34" s="53" t="str">
        <f>IF($A34="","",VLOOKUP($P34,入力!$A$11:$M$310,10,FALSE))</f>
        <v/>
      </c>
      <c r="K34" s="53" t="str">
        <f>IF($A34="","",IF(VLOOKUP($P34,入力!$A$11:$M$310,11,FALSE)=1,"1.自己採取",IF(VLOOKUP($P34,入力!$A$11:$M$310,11,FALSE)=2,"2.医師採取",IF(VLOOKUP($P34,入力!$A$11:$M$310,11,FALSE)=3,"3.希望なし",""))))</f>
        <v/>
      </c>
      <c r="L34" s="53" t="str">
        <f>IF($A34="","",IF(VLOOKUP($P34,入力!$A$11:$M$310,12,FALSE)=1,"1.超音波",IF(VLOOKUP($P34,入力!$A$11:$M$310,12,FALSE)=2,"2.マンモ","")))</f>
        <v/>
      </c>
      <c r="M34" s="53" t="str">
        <f>IF($A34="","",VLOOKUP($P34,入力!$A$11:$M$310,13,FALSE))</f>
        <v/>
      </c>
      <c r="N34" s="58" t="str">
        <f>IF(M34="","",VLOOKUP(M34,医療機関データ!$A$2:$B$800,2,FALSE))</f>
        <v/>
      </c>
      <c r="O34" s="54" t="str">
        <f t="shared" si="1"/>
        <v/>
      </c>
      <c r="P34" s="37">
        <f t="shared" si="2"/>
        <v>20</v>
      </c>
    </row>
    <row r="35" spans="1:16" ht="21" customHeight="1" x14ac:dyDescent="0.15">
      <c r="A35" s="146" t="s">
        <v>809</v>
      </c>
      <c r="B35" s="47" t="s">
        <v>807</v>
      </c>
      <c r="C35" s="32"/>
      <c r="D35" s="32"/>
      <c r="E35" s="32"/>
      <c r="F35" s="32"/>
      <c r="G35" s="32"/>
      <c r="H35" s="32"/>
      <c r="I35" s="32"/>
      <c r="J35" s="33"/>
      <c r="K35" s="34"/>
      <c r="L35" s="35" t="s">
        <v>8</v>
      </c>
      <c r="M35" s="35" t="s">
        <v>9</v>
      </c>
      <c r="N35" s="36"/>
      <c r="O35" s="55"/>
    </row>
    <row r="36" spans="1:16" ht="21" customHeight="1" x14ac:dyDescent="0.15">
      <c r="A36" s="147"/>
      <c r="B36" s="48" t="s">
        <v>806</v>
      </c>
      <c r="C36" s="38"/>
      <c r="D36" s="38"/>
      <c r="E36" s="38"/>
      <c r="F36" s="38"/>
      <c r="G36" s="38"/>
      <c r="H36" s="38"/>
      <c r="I36" s="38"/>
      <c r="J36" s="38"/>
      <c r="K36" s="39" t="s">
        <v>16</v>
      </c>
      <c r="L36" s="40">
        <f>COUNTIFS(E25:E34,"本人",O25:O34,"&lt;40")</f>
        <v>0</v>
      </c>
      <c r="M36" s="40">
        <f>COUNTIFS(E25:E34,"家族",O25:O34,"&lt;40")</f>
        <v>0</v>
      </c>
      <c r="N36" s="41"/>
    </row>
    <row r="37" spans="1:16" ht="21" customHeight="1" x14ac:dyDescent="0.15">
      <c r="A37" s="147"/>
      <c r="B37" s="48" t="s">
        <v>805</v>
      </c>
      <c r="C37" s="38"/>
      <c r="D37" s="38"/>
      <c r="E37" s="38"/>
      <c r="F37" s="38"/>
      <c r="G37" s="38"/>
      <c r="H37" s="38"/>
      <c r="I37" s="38"/>
      <c r="J37" s="38"/>
      <c r="K37" s="39" t="s">
        <v>17</v>
      </c>
      <c r="L37" s="42">
        <f>COUNTIFS(E25:E34,"本人",O25:O34,"&gt;=40")</f>
        <v>0</v>
      </c>
      <c r="M37" s="43">
        <f>COUNTIFS(E25:E34,"家族",O25:O34,"&gt;=40")</f>
        <v>0</v>
      </c>
      <c r="N37" s="41"/>
    </row>
    <row r="38" spans="1:16" ht="21" customHeight="1" x14ac:dyDescent="0.15">
      <c r="A38" s="147"/>
      <c r="B38" s="48" t="s">
        <v>808</v>
      </c>
      <c r="C38" s="38"/>
      <c r="D38" s="38"/>
      <c r="E38" s="38"/>
      <c r="F38" s="38"/>
      <c r="G38" s="38"/>
      <c r="H38" s="38"/>
      <c r="I38" s="38"/>
      <c r="J38" s="38"/>
      <c r="K38" s="44" t="s">
        <v>18</v>
      </c>
      <c r="L38" s="45">
        <f>SUM(L36:L37)</f>
        <v>0</v>
      </c>
      <c r="M38" s="45">
        <f>SUM(M36:M37)</f>
        <v>0</v>
      </c>
      <c r="N38" s="41"/>
    </row>
    <row r="39" spans="1:16" ht="21" customHeight="1" x14ac:dyDescent="0.15">
      <c r="A39" s="147"/>
      <c r="B39" s="48" t="str">
        <f>$B$19</f>
        <v>⑤申込締切日は、令和8年1月7日（水）です。＜FAXは不可＞</v>
      </c>
      <c r="C39" s="38"/>
      <c r="D39" s="38"/>
      <c r="E39" s="38"/>
      <c r="F39" s="38"/>
      <c r="G39" s="38"/>
      <c r="H39" s="38"/>
      <c r="I39" s="38"/>
      <c r="J39" s="38"/>
      <c r="L39" s="148">
        <f>SUM(L38:M38)</f>
        <v>0</v>
      </c>
      <c r="M39" s="149"/>
    </row>
    <row r="40" spans="1:16" ht="21" customHeight="1" x14ac:dyDescent="0.15">
      <c r="B40" s="123" t="s">
        <v>810</v>
      </c>
      <c r="C40" s="124"/>
      <c r="D40" s="124"/>
      <c r="E40" s="124"/>
      <c r="F40" s="124"/>
      <c r="G40" s="124"/>
      <c r="H40" s="124"/>
      <c r="I40" s="124"/>
      <c r="J40" s="124"/>
      <c r="K40" s="124"/>
      <c r="L40" s="125"/>
    </row>
    <row r="41" spans="1:16" ht="27" customHeight="1" x14ac:dyDescent="0.15">
      <c r="A41" s="126" t="str">
        <f>$A$1</f>
        <v>令和８年度　春季女性生活習慣病予防健診</v>
      </c>
      <c r="B41" s="126"/>
      <c r="C41" s="126"/>
      <c r="D41" s="126"/>
      <c r="E41" s="126"/>
      <c r="F41" s="126"/>
      <c r="G41" s="16"/>
      <c r="H41" s="17"/>
      <c r="I41" s="17"/>
      <c r="M41" s="19"/>
      <c r="N41" s="18">
        <f>N21+1</f>
        <v>3</v>
      </c>
    </row>
    <row r="42" spans="1:16" ht="27" customHeight="1" x14ac:dyDescent="0.15">
      <c r="A42" s="127" t="s">
        <v>0</v>
      </c>
      <c r="B42" s="128"/>
      <c r="C42" s="49"/>
      <c r="D42" s="129" t="s">
        <v>812</v>
      </c>
      <c r="E42" s="130"/>
      <c r="F42" s="130"/>
      <c r="G42" s="131"/>
      <c r="H42" s="20" t="s">
        <v>1</v>
      </c>
      <c r="I42" s="150" t="str">
        <f>$I$2</f>
        <v/>
      </c>
      <c r="J42" s="151"/>
      <c r="K42" s="152"/>
      <c r="L42" s="60" t="s">
        <v>2</v>
      </c>
      <c r="M42" s="158" t="str">
        <f>$M$2</f>
        <v/>
      </c>
      <c r="N42" s="159"/>
    </row>
    <row r="43" spans="1:16" ht="27" customHeight="1" thickBot="1" x14ac:dyDescent="0.2">
      <c r="A43" s="21" t="s">
        <v>3</v>
      </c>
      <c r="B43" s="22">
        <f>$B$3</f>
        <v>278</v>
      </c>
      <c r="C43" s="109"/>
      <c r="D43" s="160" t="str">
        <f>$D$3</f>
        <v>東京金属事業健康保険組合</v>
      </c>
      <c r="E43" s="161"/>
      <c r="F43" s="161"/>
      <c r="G43" s="162"/>
      <c r="H43" s="23" t="s">
        <v>4</v>
      </c>
      <c r="I43" s="134" t="str">
        <f>$I$3</f>
        <v/>
      </c>
      <c r="J43" s="135"/>
      <c r="K43" s="136"/>
      <c r="L43" s="46" t="s">
        <v>5</v>
      </c>
      <c r="M43" s="163" t="str">
        <f>$M$3</f>
        <v/>
      </c>
      <c r="N43" s="164"/>
    </row>
    <row r="44" spans="1:16" ht="48" customHeight="1" x14ac:dyDescent="0.15">
      <c r="A44" s="24" t="s">
        <v>801</v>
      </c>
      <c r="B44" s="25" t="s">
        <v>802</v>
      </c>
      <c r="C44" s="26" t="s">
        <v>14</v>
      </c>
      <c r="D44" s="27" t="s">
        <v>800</v>
      </c>
      <c r="E44" s="27" t="s">
        <v>6</v>
      </c>
      <c r="F44" s="27" t="s">
        <v>7</v>
      </c>
      <c r="G44" s="28" t="s">
        <v>796</v>
      </c>
      <c r="H44" s="156" t="s">
        <v>15</v>
      </c>
      <c r="I44" s="157"/>
      <c r="J44" s="27" t="s">
        <v>793</v>
      </c>
      <c r="K44" s="14" t="s">
        <v>10</v>
      </c>
      <c r="L44" s="15" t="s">
        <v>11</v>
      </c>
      <c r="M44" s="4" t="s">
        <v>12</v>
      </c>
      <c r="N44" s="29" t="s">
        <v>13</v>
      </c>
    </row>
    <row r="45" spans="1:16" ht="36" customHeight="1" x14ac:dyDescent="0.15">
      <c r="A45" s="30" t="str">
        <f>IF(入力!$C31="","",入力!$B$2)</f>
        <v/>
      </c>
      <c r="B45" s="31" t="str">
        <f>IF($A45="","",VLOOKUP($P45,入力!$A$11:$M$310,3,FALSE))</f>
        <v/>
      </c>
      <c r="C45" s="31" t="str">
        <f>IF($A45="","",VLOOKUP($P45,入力!$A$11:$M$310,4,FALSE))</f>
        <v/>
      </c>
      <c r="D45" s="31" t="str">
        <f>IF($A45="","",VLOOKUP($P45,入力!$A$11:$M$310,5,FALSE))</f>
        <v/>
      </c>
      <c r="E45" s="31" t="str">
        <f>IF($A45="","",IF(VLOOKUP($P45,入力!$A$11:$M$310,6,FALSE)=1,"本人","家族"))</f>
        <v/>
      </c>
      <c r="F45" s="52" t="str">
        <f>IF($A45="","",VLOOKUP($P45,入力!$A$11:$M$310,7,FALSE))</f>
        <v/>
      </c>
      <c r="G45" s="31" t="str">
        <f>IF($A45="","",VLOOKUP($P45,入力!$A$11:$M$310,8,FALSE))</f>
        <v/>
      </c>
      <c r="H45" s="141" t="str">
        <f>IF($A45="","",VLOOKUP($P45,入力!$A$11:$M$310,9,FALSE))</f>
        <v/>
      </c>
      <c r="I45" s="142"/>
      <c r="J45" s="51" t="str">
        <f>IF($A45="","",VLOOKUP($P45,入力!$A$11:$M$310,10,FALSE))</f>
        <v/>
      </c>
      <c r="K45" s="51" t="str">
        <f>IF($A45="","",IF(VLOOKUP($P45,入力!$A$11:$M$310,11,FALSE)=1,"1.自己採取",IF(VLOOKUP($P45,入力!$A$11:$M$310,11,FALSE)=2,"2.医師採取",IF(VLOOKUP($P45,入力!$A$11:$M$310,11,FALSE)=3,"3.希望なし",""))))</f>
        <v/>
      </c>
      <c r="L45" s="51" t="str">
        <f>IF($A45="","",IF(VLOOKUP($P45,入力!$A$11:$M$310,12,FALSE)=1,"1.超音波",IF(VLOOKUP($P45,入力!$A$11:$M$310,12,FALSE)=2,"2.マンモ","")))</f>
        <v/>
      </c>
      <c r="M45" s="51" t="str">
        <f>IF($A45="","",VLOOKUP($P45,入力!$A$11:$M$310,13,FALSE))</f>
        <v/>
      </c>
      <c r="N45" s="57" t="str">
        <f>IF(M45="","",VLOOKUP(M45,医療機関データ!$A$2:$B$800,2,FALSE))</f>
        <v/>
      </c>
      <c r="O45" s="54" t="str">
        <f>IF(B45="","",DATEDIF(F45,45747,"Y"))</f>
        <v/>
      </c>
      <c r="P45" s="37">
        <f>P34+1</f>
        <v>21</v>
      </c>
    </row>
    <row r="46" spans="1:16" ht="36" customHeight="1" x14ac:dyDescent="0.15">
      <c r="A46" s="30" t="str">
        <f>IF(入力!$C32="","",入力!$B$2)</f>
        <v/>
      </c>
      <c r="B46" s="31" t="str">
        <f>IF($A46="","",VLOOKUP($P46,入力!$A$11:$M$310,3,FALSE))</f>
        <v/>
      </c>
      <c r="C46" s="31" t="str">
        <f>IF($A46="","",VLOOKUP($P46,入力!$A$11:$M$310,4,FALSE))</f>
        <v/>
      </c>
      <c r="D46" s="31" t="str">
        <f>IF($A46="","",VLOOKUP($P46,入力!$A$11:$M$310,5,FALSE))</f>
        <v/>
      </c>
      <c r="E46" s="31" t="str">
        <f>IF($A46="","",IF(VLOOKUP($P46,入力!$A$11:$M$310,6,FALSE)=1,"本人","家族"))</f>
        <v/>
      </c>
      <c r="F46" s="52" t="str">
        <f>IF($A46="","",VLOOKUP($P46,入力!$A$11:$M$310,7,FALSE))</f>
        <v/>
      </c>
      <c r="G46" s="31" t="str">
        <f>IF($A46="","",VLOOKUP($P46,入力!$A$11:$M$310,8,FALSE))</f>
        <v/>
      </c>
      <c r="H46" s="141" t="str">
        <f>IF($A46="","",VLOOKUP($P46,入力!$A$11:$M$310,9,FALSE))</f>
        <v/>
      </c>
      <c r="I46" s="142"/>
      <c r="J46" s="51" t="str">
        <f>IF($A46="","",VLOOKUP($P46,入力!$A$11:$M$310,10,FALSE))</f>
        <v/>
      </c>
      <c r="K46" s="51" t="str">
        <f>IF($A46="","",IF(VLOOKUP($P46,入力!$A$11:$M$310,11,FALSE)=1,"1.自己採取",IF(VLOOKUP($P46,入力!$A$11:$M$310,11,FALSE)=2,"2.医師採取",IF(VLOOKUP($P46,入力!$A$11:$M$310,11,FALSE)=3,"3.希望なし",""))))</f>
        <v/>
      </c>
      <c r="L46" s="51" t="str">
        <f>IF($A46="","",IF(VLOOKUP($P46,入力!$A$11:$M$310,12,FALSE)=1,"1.超音波",IF(VLOOKUP($P46,入力!$A$11:$M$310,12,FALSE)=2,"2.マンモ","")))</f>
        <v/>
      </c>
      <c r="M46" s="51" t="str">
        <f>IF($A46="","",VLOOKUP($P46,入力!$A$11:$M$310,13,FALSE))</f>
        <v/>
      </c>
      <c r="N46" s="57" t="str">
        <f>IF(M46="","",VLOOKUP(M46,医療機関データ!$A$2:$B$800,2,FALSE))</f>
        <v/>
      </c>
      <c r="O46" s="54" t="str">
        <f t="shared" ref="O46:O54" si="3">IF(B46="","",DATEDIF(F46,45747,"Y"))</f>
        <v/>
      </c>
      <c r="P46" s="37">
        <f>P45+1</f>
        <v>22</v>
      </c>
    </row>
    <row r="47" spans="1:16" ht="36" customHeight="1" x14ac:dyDescent="0.15">
      <c r="A47" s="30" t="str">
        <f>IF(入力!$C33="","",入力!$B$2)</f>
        <v/>
      </c>
      <c r="B47" s="31" t="str">
        <f>IF($A47="","",VLOOKUP($P47,入力!$A$11:$M$310,3,FALSE))</f>
        <v/>
      </c>
      <c r="C47" s="31" t="str">
        <f>IF($A47="","",VLOOKUP($P47,入力!$A$11:$M$310,4,FALSE))</f>
        <v/>
      </c>
      <c r="D47" s="31" t="str">
        <f>IF($A47="","",VLOOKUP($P47,入力!$A$11:$M$310,5,FALSE))</f>
        <v/>
      </c>
      <c r="E47" s="31" t="str">
        <f>IF($A47="","",IF(VLOOKUP($P47,入力!$A$11:$M$310,6,FALSE)=1,"本人","家族"))</f>
        <v/>
      </c>
      <c r="F47" s="52" t="str">
        <f>IF($A47="","",VLOOKUP($P47,入力!$A$11:$M$310,7,FALSE))</f>
        <v/>
      </c>
      <c r="G47" s="31" t="str">
        <f>IF($A47="","",VLOOKUP($P47,入力!$A$11:$M$310,8,FALSE))</f>
        <v/>
      </c>
      <c r="H47" s="141" t="str">
        <f>IF($A47="","",VLOOKUP($P47,入力!$A$11:$M$310,9,FALSE))</f>
        <v/>
      </c>
      <c r="I47" s="142"/>
      <c r="J47" s="51" t="str">
        <f>IF($A47="","",VLOOKUP($P47,入力!$A$11:$M$310,10,FALSE))</f>
        <v/>
      </c>
      <c r="K47" s="51" t="str">
        <f>IF($A47="","",IF(VLOOKUP($P47,入力!$A$11:$M$310,11,FALSE)=1,"1.自己採取",IF(VLOOKUP($P47,入力!$A$11:$M$310,11,FALSE)=2,"2.医師採取",IF(VLOOKUP($P47,入力!$A$11:$M$310,11,FALSE)=3,"3.希望なし",""))))</f>
        <v/>
      </c>
      <c r="L47" s="51" t="str">
        <f>IF($A47="","",IF(VLOOKUP($P47,入力!$A$11:$M$310,12,FALSE)=1,"1.超音波",IF(VLOOKUP($P47,入力!$A$11:$M$310,12,FALSE)=2,"2.マンモ","")))</f>
        <v/>
      </c>
      <c r="M47" s="51" t="str">
        <f>IF($A47="","",VLOOKUP($P47,入力!$A$11:$M$310,13,FALSE))</f>
        <v/>
      </c>
      <c r="N47" s="57" t="str">
        <f>IF(M47="","",VLOOKUP(M47,医療機関データ!$A$2:$B$800,2,FALSE))</f>
        <v/>
      </c>
      <c r="O47" s="54" t="str">
        <f t="shared" si="3"/>
        <v/>
      </c>
      <c r="P47" s="37">
        <f t="shared" ref="P47:P54" si="4">P46+1</f>
        <v>23</v>
      </c>
    </row>
    <row r="48" spans="1:16" ht="36" customHeight="1" x14ac:dyDescent="0.15">
      <c r="A48" s="30" t="str">
        <f>IF(入力!$C34="","",入力!$B$2)</f>
        <v/>
      </c>
      <c r="B48" s="31" t="str">
        <f>IF($A48="","",VLOOKUP($P48,入力!$A$11:$M$310,3,FALSE))</f>
        <v/>
      </c>
      <c r="C48" s="31" t="str">
        <f>IF($A48="","",VLOOKUP($P48,入力!$A$11:$M$310,4,FALSE))</f>
        <v/>
      </c>
      <c r="D48" s="31" t="str">
        <f>IF($A48="","",VLOOKUP($P48,入力!$A$11:$M$310,5,FALSE))</f>
        <v/>
      </c>
      <c r="E48" s="31" t="str">
        <f>IF($A48="","",IF(VLOOKUP($P48,入力!$A$11:$M$310,6,FALSE)=1,"本人","家族"))</f>
        <v/>
      </c>
      <c r="F48" s="52" t="str">
        <f>IF($A48="","",VLOOKUP($P48,入力!$A$11:$M$310,7,FALSE))</f>
        <v/>
      </c>
      <c r="G48" s="31" t="str">
        <f>IF($A48="","",VLOOKUP($P48,入力!$A$11:$M$310,8,FALSE))</f>
        <v/>
      </c>
      <c r="H48" s="141" t="str">
        <f>IF($A48="","",VLOOKUP($P48,入力!$A$11:$M$310,9,FALSE))</f>
        <v/>
      </c>
      <c r="I48" s="142"/>
      <c r="J48" s="51" t="str">
        <f>IF($A48="","",VLOOKUP($P48,入力!$A$11:$M$310,10,FALSE))</f>
        <v/>
      </c>
      <c r="K48" s="51" t="str">
        <f>IF($A48="","",IF(VLOOKUP($P48,入力!$A$11:$M$310,11,FALSE)=1,"1.自己採取",IF(VLOOKUP($P48,入力!$A$11:$M$310,11,FALSE)=2,"2.医師採取",IF(VLOOKUP($P48,入力!$A$11:$M$310,11,FALSE)=3,"3.希望なし",""))))</f>
        <v/>
      </c>
      <c r="L48" s="51" t="str">
        <f>IF($A48="","",IF(VLOOKUP($P48,入力!$A$11:$M$310,12,FALSE)=1,"1.超音波",IF(VLOOKUP($P48,入力!$A$11:$M$310,12,FALSE)=2,"2.マンモ","")))</f>
        <v/>
      </c>
      <c r="M48" s="51" t="str">
        <f>IF($A48="","",VLOOKUP($P48,入力!$A$11:$M$310,13,FALSE))</f>
        <v/>
      </c>
      <c r="N48" s="57" t="str">
        <f>IF(M48="","",VLOOKUP(M48,医療機関データ!$A$2:$B$800,2,FALSE))</f>
        <v/>
      </c>
      <c r="O48" s="54" t="str">
        <f t="shared" si="3"/>
        <v/>
      </c>
      <c r="P48" s="37">
        <f t="shared" si="4"/>
        <v>24</v>
      </c>
    </row>
    <row r="49" spans="1:16" ht="36" customHeight="1" x14ac:dyDescent="0.15">
      <c r="A49" s="30" t="str">
        <f>IF(入力!$C35="","",入力!$B$2)</f>
        <v/>
      </c>
      <c r="B49" s="31" t="str">
        <f>IF($A49="","",VLOOKUP($P49,入力!$A$11:$M$310,3,FALSE))</f>
        <v/>
      </c>
      <c r="C49" s="31" t="str">
        <f>IF($A49="","",VLOOKUP($P49,入力!$A$11:$M$310,4,FALSE))</f>
        <v/>
      </c>
      <c r="D49" s="31" t="str">
        <f>IF($A49="","",VLOOKUP($P49,入力!$A$11:$M$310,5,FALSE))</f>
        <v/>
      </c>
      <c r="E49" s="31" t="str">
        <f>IF($A49="","",IF(VLOOKUP($P49,入力!$A$11:$M$310,6,FALSE)=1,"本人","家族"))</f>
        <v/>
      </c>
      <c r="F49" s="52" t="str">
        <f>IF($A49="","",VLOOKUP($P49,入力!$A$11:$M$310,7,FALSE))</f>
        <v/>
      </c>
      <c r="G49" s="31" t="str">
        <f>IF($A49="","",VLOOKUP($P49,入力!$A$11:$M$310,8,FALSE))</f>
        <v/>
      </c>
      <c r="H49" s="141" t="str">
        <f>IF($A49="","",VLOOKUP($P49,入力!$A$11:$M$310,9,FALSE))</f>
        <v/>
      </c>
      <c r="I49" s="142"/>
      <c r="J49" s="51" t="str">
        <f>IF($A49="","",VLOOKUP($P49,入力!$A$11:$M$310,10,FALSE))</f>
        <v/>
      </c>
      <c r="K49" s="51" t="str">
        <f>IF($A49="","",IF(VLOOKUP($P49,入力!$A$11:$M$310,11,FALSE)=1,"1.自己採取",IF(VLOOKUP($P49,入力!$A$11:$M$310,11,FALSE)=2,"2.医師採取",IF(VLOOKUP($P49,入力!$A$11:$M$310,11,FALSE)=3,"3.希望なし",""))))</f>
        <v/>
      </c>
      <c r="L49" s="51" t="str">
        <f>IF($A49="","",IF(VLOOKUP($P49,入力!$A$11:$M$310,12,FALSE)=1,"1.超音波",IF(VLOOKUP($P49,入力!$A$11:$M$310,12,FALSE)=2,"2.マンモ","")))</f>
        <v/>
      </c>
      <c r="M49" s="51" t="str">
        <f>IF($A49="","",VLOOKUP($P49,入力!$A$11:$M$310,13,FALSE))</f>
        <v/>
      </c>
      <c r="N49" s="57" t="str">
        <f>IF(M49="","",VLOOKUP(M49,医療機関データ!$A$2:$B$800,2,FALSE))</f>
        <v/>
      </c>
      <c r="O49" s="54" t="str">
        <f t="shared" si="3"/>
        <v/>
      </c>
      <c r="P49" s="37">
        <f t="shared" si="4"/>
        <v>25</v>
      </c>
    </row>
    <row r="50" spans="1:16" ht="36" customHeight="1" x14ac:dyDescent="0.15">
      <c r="A50" s="30" t="str">
        <f>IF(入力!$C36="","",入力!$B$2)</f>
        <v/>
      </c>
      <c r="B50" s="31" t="str">
        <f>IF($A50="","",VLOOKUP($P50,入力!$A$11:$M$310,3,FALSE))</f>
        <v/>
      </c>
      <c r="C50" s="31" t="str">
        <f>IF($A50="","",VLOOKUP($P50,入力!$A$11:$M$310,4,FALSE))</f>
        <v/>
      </c>
      <c r="D50" s="31" t="str">
        <f>IF($A50="","",VLOOKUP($P50,入力!$A$11:$M$310,5,FALSE))</f>
        <v/>
      </c>
      <c r="E50" s="31" t="str">
        <f>IF($A50="","",IF(VLOOKUP($P50,入力!$A$11:$M$310,6,FALSE)=1,"本人","家族"))</f>
        <v/>
      </c>
      <c r="F50" s="52" t="str">
        <f>IF($A50="","",VLOOKUP($P50,入力!$A$11:$M$310,7,FALSE))</f>
        <v/>
      </c>
      <c r="G50" s="31" t="str">
        <f>IF($A50="","",VLOOKUP($P50,入力!$A$11:$M$310,8,FALSE))</f>
        <v/>
      </c>
      <c r="H50" s="141" t="str">
        <f>IF($A50="","",VLOOKUP($P50,入力!$A$11:$M$310,9,FALSE))</f>
        <v/>
      </c>
      <c r="I50" s="142"/>
      <c r="J50" s="51" t="str">
        <f>IF($A50="","",VLOOKUP($P50,入力!$A$11:$M$310,10,FALSE))</f>
        <v/>
      </c>
      <c r="K50" s="51" t="str">
        <f>IF($A50="","",IF(VLOOKUP($P50,入力!$A$11:$M$310,11,FALSE)=1,"1.自己採取",IF(VLOOKUP($P50,入力!$A$11:$M$310,11,FALSE)=2,"2.医師採取",IF(VLOOKUP($P50,入力!$A$11:$M$310,11,FALSE)=3,"3.希望なし",""))))</f>
        <v/>
      </c>
      <c r="L50" s="51" t="str">
        <f>IF($A50="","",IF(VLOOKUP($P50,入力!$A$11:$M$310,12,FALSE)=1,"1.超音波",IF(VLOOKUP($P50,入力!$A$11:$M$310,12,FALSE)=2,"2.マンモ","")))</f>
        <v/>
      </c>
      <c r="M50" s="51" t="str">
        <f>IF($A50="","",VLOOKUP($P50,入力!$A$11:$M$310,13,FALSE))</f>
        <v/>
      </c>
      <c r="N50" s="57" t="str">
        <f>IF(M50="","",VLOOKUP(M50,医療機関データ!$A$2:$B$800,2,FALSE))</f>
        <v/>
      </c>
      <c r="O50" s="54" t="str">
        <f t="shared" si="3"/>
        <v/>
      </c>
      <c r="P50" s="37">
        <f t="shared" si="4"/>
        <v>26</v>
      </c>
    </row>
    <row r="51" spans="1:16" ht="36" customHeight="1" x14ac:dyDescent="0.15">
      <c r="A51" s="30" t="str">
        <f>IF(入力!$C37="","",入力!$B$2)</f>
        <v/>
      </c>
      <c r="B51" s="31" t="str">
        <f>IF($A51="","",VLOOKUP($P51,入力!$A$11:$M$310,3,FALSE))</f>
        <v/>
      </c>
      <c r="C51" s="31" t="str">
        <f>IF($A51="","",VLOOKUP($P51,入力!$A$11:$M$310,4,FALSE))</f>
        <v/>
      </c>
      <c r="D51" s="31" t="str">
        <f>IF($A51="","",VLOOKUP($P51,入力!$A$11:$M$310,5,FALSE))</f>
        <v/>
      </c>
      <c r="E51" s="31" t="str">
        <f>IF($A51="","",IF(VLOOKUP($P51,入力!$A$11:$M$310,6,FALSE)=1,"本人","家族"))</f>
        <v/>
      </c>
      <c r="F51" s="52" t="str">
        <f>IF($A51="","",VLOOKUP($P51,入力!$A$11:$M$310,7,FALSE))</f>
        <v/>
      </c>
      <c r="G51" s="31" t="str">
        <f>IF($A51="","",VLOOKUP($P51,入力!$A$11:$M$310,8,FALSE))</f>
        <v/>
      </c>
      <c r="H51" s="141" t="str">
        <f>IF($A51="","",VLOOKUP($P51,入力!$A$11:$M$310,9,FALSE))</f>
        <v/>
      </c>
      <c r="I51" s="142"/>
      <c r="J51" s="51" t="str">
        <f>IF($A51="","",VLOOKUP($P51,入力!$A$11:$M$310,10,FALSE))</f>
        <v/>
      </c>
      <c r="K51" s="51" t="str">
        <f>IF($A51="","",IF(VLOOKUP($P51,入力!$A$11:$M$310,11,FALSE)=1,"1.自己採取",IF(VLOOKUP($P51,入力!$A$11:$M$310,11,FALSE)=2,"2.医師採取",IF(VLOOKUP($P51,入力!$A$11:$M$310,11,FALSE)=3,"3.希望なし",""))))</f>
        <v/>
      </c>
      <c r="L51" s="51" t="str">
        <f>IF($A51="","",IF(VLOOKUP($P51,入力!$A$11:$M$310,12,FALSE)=1,"1.超音波",IF(VLOOKUP($P51,入力!$A$11:$M$310,12,FALSE)=2,"2.マンモ","")))</f>
        <v/>
      </c>
      <c r="M51" s="51" t="str">
        <f>IF($A51="","",VLOOKUP($P51,入力!$A$11:$M$310,13,FALSE))</f>
        <v/>
      </c>
      <c r="N51" s="57" t="str">
        <f>IF(M51="","",VLOOKUP(M51,医療機関データ!$A$2:$B$800,2,FALSE))</f>
        <v/>
      </c>
      <c r="O51" s="54" t="str">
        <f t="shared" si="3"/>
        <v/>
      </c>
      <c r="P51" s="37">
        <f t="shared" si="4"/>
        <v>27</v>
      </c>
    </row>
    <row r="52" spans="1:16" ht="36" customHeight="1" x14ac:dyDescent="0.15">
      <c r="A52" s="30" t="str">
        <f>IF(入力!$C38="","",入力!$B$2)</f>
        <v/>
      </c>
      <c r="B52" s="31" t="str">
        <f>IF($A52="","",VLOOKUP($P52,入力!$A$11:$M$310,3,FALSE))</f>
        <v/>
      </c>
      <c r="C52" s="31" t="str">
        <f>IF($A52="","",VLOOKUP($P52,入力!$A$11:$M$310,4,FALSE))</f>
        <v/>
      </c>
      <c r="D52" s="31" t="str">
        <f>IF($A52="","",VLOOKUP($P52,入力!$A$11:$M$310,5,FALSE))</f>
        <v/>
      </c>
      <c r="E52" s="31" t="str">
        <f>IF($A52="","",IF(VLOOKUP($P52,入力!$A$11:$M$310,6,FALSE)=1,"本人","家族"))</f>
        <v/>
      </c>
      <c r="F52" s="52" t="str">
        <f>IF($A52="","",VLOOKUP($P52,入力!$A$11:$M$310,7,FALSE))</f>
        <v/>
      </c>
      <c r="G52" s="31" t="str">
        <f>IF($A52="","",VLOOKUP($P52,入力!$A$11:$M$310,8,FALSE))</f>
        <v/>
      </c>
      <c r="H52" s="141" t="str">
        <f>IF($A52="","",VLOOKUP($P52,入力!$A$11:$M$310,9,FALSE))</f>
        <v/>
      </c>
      <c r="I52" s="142"/>
      <c r="J52" s="51" t="str">
        <f>IF($A52="","",VLOOKUP($P52,入力!$A$11:$M$310,10,FALSE))</f>
        <v/>
      </c>
      <c r="K52" s="51" t="str">
        <f>IF($A52="","",IF(VLOOKUP($P52,入力!$A$11:$M$310,11,FALSE)=1,"1.自己採取",IF(VLOOKUP($P52,入力!$A$11:$M$310,11,FALSE)=2,"2.医師採取",IF(VLOOKUP($P52,入力!$A$11:$M$310,11,FALSE)=3,"3.希望なし",""))))</f>
        <v/>
      </c>
      <c r="L52" s="51" t="str">
        <f>IF($A52="","",IF(VLOOKUP($P52,入力!$A$11:$M$310,12,FALSE)=1,"1.超音波",IF(VLOOKUP($P52,入力!$A$11:$M$310,12,FALSE)=2,"2.マンモ","")))</f>
        <v/>
      </c>
      <c r="M52" s="51" t="str">
        <f>IF($A52="","",VLOOKUP($P52,入力!$A$11:$M$310,13,FALSE))</f>
        <v/>
      </c>
      <c r="N52" s="57" t="str">
        <f>IF(M52="","",VLOOKUP(M52,医療機関データ!$A$2:$B$800,2,FALSE))</f>
        <v/>
      </c>
      <c r="O52" s="54" t="str">
        <f t="shared" si="3"/>
        <v/>
      </c>
      <c r="P52" s="37">
        <f t="shared" si="4"/>
        <v>28</v>
      </c>
    </row>
    <row r="53" spans="1:16" ht="36" customHeight="1" x14ac:dyDescent="0.15">
      <c r="A53" s="30" t="str">
        <f>IF(入力!$C39="","",入力!$B$2)</f>
        <v/>
      </c>
      <c r="B53" s="31" t="str">
        <f>IF($A53="","",VLOOKUP($P53,入力!$A$11:$M$310,3,FALSE))</f>
        <v/>
      </c>
      <c r="C53" s="31" t="str">
        <f>IF($A53="","",VLOOKUP($P53,入力!$A$11:$M$310,4,FALSE))</f>
        <v/>
      </c>
      <c r="D53" s="31" t="str">
        <f>IF($A53="","",VLOOKUP($P53,入力!$A$11:$M$310,5,FALSE))</f>
        <v/>
      </c>
      <c r="E53" s="31" t="str">
        <f>IF($A53="","",IF(VLOOKUP($P53,入力!$A$11:$M$310,6,FALSE)=1,"本人","家族"))</f>
        <v/>
      </c>
      <c r="F53" s="52" t="str">
        <f>IF($A53="","",VLOOKUP($P53,入力!$A$11:$M$310,7,FALSE))</f>
        <v/>
      </c>
      <c r="G53" s="31" t="str">
        <f>IF($A53="","",VLOOKUP($P53,入力!$A$11:$M$310,8,FALSE))</f>
        <v/>
      </c>
      <c r="H53" s="141" t="str">
        <f>IF($A53="","",VLOOKUP($P53,入力!$A$11:$M$310,9,FALSE))</f>
        <v/>
      </c>
      <c r="I53" s="142"/>
      <c r="J53" s="51" t="str">
        <f>IF($A53="","",VLOOKUP($P53,入力!$A$11:$M$310,10,FALSE))</f>
        <v/>
      </c>
      <c r="K53" s="51" t="str">
        <f>IF($A53="","",IF(VLOOKUP($P53,入力!$A$11:$M$310,11,FALSE)=1,"1.自己採取",IF(VLOOKUP($P53,入力!$A$11:$M$310,11,FALSE)=2,"2.医師採取",IF(VLOOKUP($P53,入力!$A$11:$M$310,11,FALSE)=3,"3.希望なし",""))))</f>
        <v/>
      </c>
      <c r="L53" s="51" t="str">
        <f>IF($A53="","",IF(VLOOKUP($P53,入力!$A$11:$M$310,12,FALSE)=1,"1.超音波",IF(VLOOKUP($P53,入力!$A$11:$M$310,12,FALSE)=2,"2.マンモ","")))</f>
        <v/>
      </c>
      <c r="M53" s="51" t="str">
        <f>IF($A53="","",VLOOKUP($P53,入力!$A$11:$M$310,13,FALSE))</f>
        <v/>
      </c>
      <c r="N53" s="57" t="str">
        <f>IF(M53="","",VLOOKUP(M53,医療機関データ!$A$2:$B$800,2,FALSE))</f>
        <v/>
      </c>
      <c r="O53" s="54" t="str">
        <f t="shared" si="3"/>
        <v/>
      </c>
      <c r="P53" s="37">
        <f t="shared" si="4"/>
        <v>29</v>
      </c>
    </row>
    <row r="54" spans="1:16" ht="36" customHeight="1" thickBot="1" x14ac:dyDescent="0.2">
      <c r="A54" s="30" t="str">
        <f>IF(入力!$C40="","",入力!$B$2)</f>
        <v/>
      </c>
      <c r="B54" s="31" t="str">
        <f>IF($A54="","",VLOOKUP($P54,入力!$A$11:$M$310,3,FALSE))</f>
        <v/>
      </c>
      <c r="C54" s="31" t="str">
        <f>IF($A54="","",VLOOKUP($P54,入力!$A$11:$M$310,4,FALSE))</f>
        <v/>
      </c>
      <c r="D54" s="31" t="str">
        <f>IF($A54="","",VLOOKUP($P54,入力!$A$11:$M$310,5,FALSE))</f>
        <v/>
      </c>
      <c r="E54" s="31" t="str">
        <f>IF($A54="","",IF(VLOOKUP($P54,入力!$A$11:$M$310,6,FALSE)=1,"本人","家族"))</f>
        <v/>
      </c>
      <c r="F54" s="52" t="str">
        <f>IF($A54="","",VLOOKUP($P54,入力!$A$11:$M$310,7,FALSE))</f>
        <v/>
      </c>
      <c r="G54" s="31" t="str">
        <f>IF($A54="","",VLOOKUP($P54,入力!$A$11:$M$310,8,FALSE))</f>
        <v/>
      </c>
      <c r="H54" s="139" t="str">
        <f>IF($A54="","",VLOOKUP($P54,入力!$A$11:$M$310,9,FALSE))</f>
        <v/>
      </c>
      <c r="I54" s="140"/>
      <c r="J54" s="53" t="str">
        <f>IF($A54="","",VLOOKUP($P54,入力!$A$11:$M$310,10,FALSE))</f>
        <v/>
      </c>
      <c r="K54" s="53" t="str">
        <f>IF($A54="","",IF(VLOOKUP($P54,入力!$A$11:$M$310,11,FALSE)=1,"1.自己採取",IF(VLOOKUP($P54,入力!$A$11:$M$310,11,FALSE)=2,"2.医師採取",IF(VLOOKUP($P54,入力!$A$11:$M$310,11,FALSE)=3,"3.希望なし",""))))</f>
        <v/>
      </c>
      <c r="L54" s="53" t="str">
        <f>IF($A54="","",IF(VLOOKUP($P54,入力!$A$11:$M$310,12,FALSE)=1,"1.超音波",IF(VLOOKUP($P54,入力!$A$11:$M$310,12,FALSE)=2,"2.マンモ","")))</f>
        <v/>
      </c>
      <c r="M54" s="53" t="str">
        <f>IF($A54="","",VLOOKUP($P54,入力!$A$11:$M$310,13,FALSE))</f>
        <v/>
      </c>
      <c r="N54" s="58" t="str">
        <f>IF(M54="","",VLOOKUP(M54,医療機関データ!$A$2:$B$800,2,FALSE))</f>
        <v/>
      </c>
      <c r="O54" s="54" t="str">
        <f t="shared" si="3"/>
        <v/>
      </c>
      <c r="P54" s="37">
        <f t="shared" si="4"/>
        <v>30</v>
      </c>
    </row>
    <row r="55" spans="1:16" ht="21" customHeight="1" x14ac:dyDescent="0.15">
      <c r="A55" s="146" t="s">
        <v>809</v>
      </c>
      <c r="B55" s="47" t="s">
        <v>807</v>
      </c>
      <c r="C55" s="32"/>
      <c r="D55" s="32"/>
      <c r="E55" s="32"/>
      <c r="F55" s="32"/>
      <c r="G55" s="32"/>
      <c r="H55" s="32"/>
      <c r="I55" s="32"/>
      <c r="J55" s="33"/>
      <c r="K55" s="34"/>
      <c r="L55" s="35" t="s">
        <v>8</v>
      </c>
      <c r="M55" s="35" t="s">
        <v>9</v>
      </c>
      <c r="N55" s="36"/>
      <c r="O55" s="55"/>
    </row>
    <row r="56" spans="1:16" ht="21" customHeight="1" x14ac:dyDescent="0.15">
      <c r="A56" s="147"/>
      <c r="B56" s="48" t="s">
        <v>806</v>
      </c>
      <c r="C56" s="38"/>
      <c r="D56" s="38"/>
      <c r="E56" s="38"/>
      <c r="F56" s="38"/>
      <c r="G56" s="38"/>
      <c r="H56" s="38"/>
      <c r="I56" s="38"/>
      <c r="J56" s="38"/>
      <c r="K56" s="39" t="s">
        <v>16</v>
      </c>
      <c r="L56" s="40">
        <f>COUNTIFS(E45:E54,"本人",O45:O54,"&lt;40")</f>
        <v>0</v>
      </c>
      <c r="M56" s="40">
        <f>COUNTIFS(E45:E54,"家族",O45:O54,"&lt;40")</f>
        <v>0</v>
      </c>
      <c r="N56" s="41"/>
    </row>
    <row r="57" spans="1:16" ht="21" customHeight="1" x14ac:dyDescent="0.15">
      <c r="A57" s="147"/>
      <c r="B57" s="48" t="s">
        <v>805</v>
      </c>
      <c r="C57" s="38"/>
      <c r="D57" s="38"/>
      <c r="E57" s="38"/>
      <c r="F57" s="38"/>
      <c r="G57" s="38"/>
      <c r="H57" s="38"/>
      <c r="I57" s="38"/>
      <c r="J57" s="38"/>
      <c r="K57" s="39" t="s">
        <v>17</v>
      </c>
      <c r="L57" s="42">
        <f>COUNTIFS(E45:E54,"本人",O45:O54,"&gt;=40")</f>
        <v>0</v>
      </c>
      <c r="M57" s="43">
        <f>COUNTIFS(E45:E54,"家族",O45:O54,"&gt;=40")</f>
        <v>0</v>
      </c>
      <c r="N57" s="41"/>
    </row>
    <row r="58" spans="1:16" ht="21" customHeight="1" x14ac:dyDescent="0.15">
      <c r="A58" s="147"/>
      <c r="B58" s="48" t="s">
        <v>808</v>
      </c>
      <c r="C58" s="38"/>
      <c r="D58" s="38"/>
      <c r="E58" s="38"/>
      <c r="F58" s="38"/>
      <c r="G58" s="38"/>
      <c r="H58" s="38"/>
      <c r="I58" s="38"/>
      <c r="J58" s="38"/>
      <c r="K58" s="44" t="s">
        <v>18</v>
      </c>
      <c r="L58" s="45">
        <f>SUM(L56:L57)</f>
        <v>0</v>
      </c>
      <c r="M58" s="45">
        <f>SUM(M56:M57)</f>
        <v>0</v>
      </c>
      <c r="N58" s="41"/>
    </row>
    <row r="59" spans="1:16" ht="21" customHeight="1" x14ac:dyDescent="0.15">
      <c r="A59" s="147"/>
      <c r="B59" s="48" t="str">
        <f>$B$19</f>
        <v>⑤申込締切日は、令和8年1月7日（水）です。＜FAXは不可＞</v>
      </c>
      <c r="C59" s="38"/>
      <c r="D59" s="38"/>
      <c r="E59" s="38"/>
      <c r="F59" s="38"/>
      <c r="G59" s="38"/>
      <c r="H59" s="38"/>
      <c r="I59" s="38"/>
      <c r="J59" s="38"/>
      <c r="L59" s="148">
        <f>SUM(L58:M58)</f>
        <v>0</v>
      </c>
      <c r="M59" s="148"/>
    </row>
    <row r="60" spans="1:16" ht="21" customHeight="1" x14ac:dyDescent="0.15">
      <c r="B60" s="123" t="s">
        <v>810</v>
      </c>
      <c r="C60" s="124"/>
      <c r="D60" s="124"/>
      <c r="E60" s="124"/>
      <c r="F60" s="124"/>
      <c r="G60" s="124"/>
      <c r="H60" s="124"/>
      <c r="I60" s="124"/>
      <c r="J60" s="124"/>
      <c r="K60" s="124"/>
      <c r="L60" s="125"/>
    </row>
    <row r="61" spans="1:16" ht="27" customHeight="1" x14ac:dyDescent="0.15">
      <c r="A61" s="155" t="str">
        <f>$A$1</f>
        <v>令和８年度　春季女性生活習慣病予防健診</v>
      </c>
      <c r="B61" s="155"/>
      <c r="C61" s="126"/>
      <c r="D61" s="126"/>
      <c r="E61" s="126"/>
      <c r="F61" s="126"/>
      <c r="G61" s="16"/>
      <c r="H61" s="17"/>
      <c r="I61" s="17"/>
      <c r="M61" s="19"/>
      <c r="N61" s="18">
        <f>N41+1</f>
        <v>4</v>
      </c>
    </row>
    <row r="62" spans="1:16" ht="27" customHeight="1" x14ac:dyDescent="0.15">
      <c r="A62" s="127" t="s">
        <v>0</v>
      </c>
      <c r="B62" s="128"/>
      <c r="C62" s="49"/>
      <c r="D62" s="143" t="s">
        <v>812</v>
      </c>
      <c r="E62" s="143"/>
      <c r="F62" s="143"/>
      <c r="G62" s="143"/>
      <c r="H62" s="20" t="s">
        <v>1</v>
      </c>
      <c r="I62" s="150" t="str">
        <f>$I$2</f>
        <v/>
      </c>
      <c r="J62" s="151"/>
      <c r="K62" s="152"/>
      <c r="L62" s="50" t="s">
        <v>2</v>
      </c>
      <c r="M62" s="132" t="str">
        <f>$M$2</f>
        <v/>
      </c>
      <c r="N62" s="132"/>
    </row>
    <row r="63" spans="1:16" ht="27" customHeight="1" thickBot="1" x14ac:dyDescent="0.2">
      <c r="A63" s="21" t="s">
        <v>3</v>
      </c>
      <c r="B63" s="22">
        <f>$B$3</f>
        <v>278</v>
      </c>
      <c r="C63" s="109"/>
      <c r="D63" s="133" t="str">
        <f>$D$3</f>
        <v>東京金属事業健康保険組合</v>
      </c>
      <c r="E63" s="133"/>
      <c r="F63" s="133"/>
      <c r="G63" s="133"/>
      <c r="H63" s="23" t="s">
        <v>4</v>
      </c>
      <c r="I63" s="134" t="str">
        <f>$I$3</f>
        <v/>
      </c>
      <c r="J63" s="135"/>
      <c r="K63" s="136"/>
      <c r="L63" s="46" t="s">
        <v>5</v>
      </c>
      <c r="M63" s="137" t="str">
        <f>$M$3</f>
        <v/>
      </c>
      <c r="N63" s="138"/>
    </row>
    <row r="64" spans="1:16" ht="48" customHeight="1" x14ac:dyDescent="0.15">
      <c r="A64" s="24" t="s">
        <v>801</v>
      </c>
      <c r="B64" s="25" t="s">
        <v>802</v>
      </c>
      <c r="C64" s="26" t="s">
        <v>14</v>
      </c>
      <c r="D64" s="27" t="s">
        <v>800</v>
      </c>
      <c r="E64" s="27" t="s">
        <v>6</v>
      </c>
      <c r="F64" s="27" t="s">
        <v>7</v>
      </c>
      <c r="G64" s="28" t="s">
        <v>796</v>
      </c>
      <c r="H64" s="144" t="s">
        <v>15</v>
      </c>
      <c r="I64" s="145"/>
      <c r="J64" s="27" t="s">
        <v>793</v>
      </c>
      <c r="K64" s="14" t="s">
        <v>10</v>
      </c>
      <c r="L64" s="15" t="s">
        <v>11</v>
      </c>
      <c r="M64" s="4" t="s">
        <v>12</v>
      </c>
      <c r="N64" s="29" t="s">
        <v>13</v>
      </c>
    </row>
    <row r="65" spans="1:16" ht="36" customHeight="1" x14ac:dyDescent="0.15">
      <c r="A65" s="30" t="str">
        <f>IF(入力!$C41="","",入力!$B$2)</f>
        <v/>
      </c>
      <c r="B65" s="31" t="str">
        <f>IF($A65="","",VLOOKUP($P65,入力!$A$11:$M$310,3,FALSE))</f>
        <v/>
      </c>
      <c r="C65" s="31" t="str">
        <f>IF($A65="","",VLOOKUP($P65,入力!$A$11:$M$310,4,FALSE))</f>
        <v/>
      </c>
      <c r="D65" s="31" t="str">
        <f>IF($A65="","",VLOOKUP($P65,入力!$A$11:$M$310,5,FALSE))</f>
        <v/>
      </c>
      <c r="E65" s="31" t="str">
        <f>IF($A65="","",IF(VLOOKUP($P65,入力!$A$11:$M$310,6,FALSE)=1,"本人","家族"))</f>
        <v/>
      </c>
      <c r="F65" s="52" t="str">
        <f>IF($A65="","",VLOOKUP($P65,入力!$A$11:$M$310,7,FALSE))</f>
        <v/>
      </c>
      <c r="G65" s="31" t="str">
        <f>IF($A65="","",VLOOKUP($P65,入力!$A$11:$M$310,8,FALSE))</f>
        <v/>
      </c>
      <c r="H65" s="141" t="str">
        <f>IF($A65="","",VLOOKUP($P65,入力!$A$11:$M$310,9,FALSE))</f>
        <v/>
      </c>
      <c r="I65" s="142"/>
      <c r="J65" s="51" t="str">
        <f>IF($A65="","",VLOOKUP($P65,入力!$A$11:$M$310,10,FALSE))</f>
        <v/>
      </c>
      <c r="K65" s="51" t="str">
        <f>IF($A65="","",IF(VLOOKUP($P65,入力!$A$11:$M$310,11,FALSE)=1,"1.自己採取",IF(VLOOKUP($P65,入力!$A$11:$M$310,11,FALSE)=2,"2.医師採取",IF(VLOOKUP($P65,入力!$A$11:$M$310,11,FALSE)=3,"3.希望なし",""))))</f>
        <v/>
      </c>
      <c r="L65" s="51" t="str">
        <f>IF($A65="","",IF(VLOOKUP($P65,入力!$A$11:$M$310,12,FALSE)=1,"1.超音波",IF(VLOOKUP($P65,入力!$A$11:$M$310,12,FALSE)=2,"2.マンモ","")))</f>
        <v/>
      </c>
      <c r="M65" s="51" t="str">
        <f>IF($A65="","",VLOOKUP($P65,入力!$A$11:$M$310,13,FALSE))</f>
        <v/>
      </c>
      <c r="N65" s="57" t="str">
        <f>IF(M65="","",VLOOKUP(M65,医療機関データ!$A$2:$B$800,2,FALSE))</f>
        <v/>
      </c>
      <c r="O65" s="54" t="str">
        <f>IF(B65="","",DATEDIF(F65,45747,"Y"))</f>
        <v/>
      </c>
      <c r="P65" s="37">
        <f>P54+1</f>
        <v>31</v>
      </c>
    </row>
    <row r="66" spans="1:16" ht="36" customHeight="1" x14ac:dyDescent="0.15">
      <c r="A66" s="30" t="str">
        <f>IF(入力!$C42="","",入力!$B$2)</f>
        <v/>
      </c>
      <c r="B66" s="31" t="str">
        <f>IF($A66="","",VLOOKUP($P66,入力!$A$11:$M$310,3,FALSE))</f>
        <v/>
      </c>
      <c r="C66" s="31" t="str">
        <f>IF($A66="","",VLOOKUP($P66,入力!$A$11:$M$310,4,FALSE))</f>
        <v/>
      </c>
      <c r="D66" s="31" t="str">
        <f>IF($A66="","",VLOOKUP($P66,入力!$A$11:$M$310,5,FALSE))</f>
        <v/>
      </c>
      <c r="E66" s="31" t="str">
        <f>IF($A66="","",IF(VLOOKUP($P66,入力!$A$11:$M$310,6,FALSE)=1,"本人","家族"))</f>
        <v/>
      </c>
      <c r="F66" s="52" t="str">
        <f>IF($A66="","",VLOOKUP($P66,入力!$A$11:$M$310,7,FALSE))</f>
        <v/>
      </c>
      <c r="G66" s="31" t="str">
        <f>IF($A66="","",VLOOKUP($P66,入力!$A$11:$M$310,8,FALSE))</f>
        <v/>
      </c>
      <c r="H66" s="141" t="str">
        <f>IF($A66="","",VLOOKUP($P66,入力!$A$11:$M$310,9,FALSE))</f>
        <v/>
      </c>
      <c r="I66" s="142"/>
      <c r="J66" s="51" t="str">
        <f>IF($A66="","",VLOOKUP($P66,入力!$A$11:$M$310,10,FALSE))</f>
        <v/>
      </c>
      <c r="K66" s="51" t="str">
        <f>IF($A66="","",IF(VLOOKUP($P66,入力!$A$11:$M$310,11,FALSE)=1,"1.自己採取",IF(VLOOKUP($P66,入力!$A$11:$M$310,11,FALSE)=2,"2.医師採取",IF(VLOOKUP($P66,入力!$A$11:$M$310,11,FALSE)=3,"3.希望なし",""))))</f>
        <v/>
      </c>
      <c r="L66" s="51" t="str">
        <f>IF($A66="","",IF(VLOOKUP($P66,入力!$A$11:$M$310,12,FALSE)=1,"1.超音波",IF(VLOOKUP($P66,入力!$A$11:$M$310,12,FALSE)=2,"2.マンモ","")))</f>
        <v/>
      </c>
      <c r="M66" s="51" t="str">
        <f>IF($A66="","",VLOOKUP($P66,入力!$A$11:$M$310,13,FALSE))</f>
        <v/>
      </c>
      <c r="N66" s="57" t="str">
        <f>IF(M66="","",VLOOKUP(M66,医療機関データ!$A$2:$B$800,2,FALSE))</f>
        <v/>
      </c>
      <c r="O66" s="54" t="str">
        <f t="shared" ref="O66:O74" si="5">IF(B66="","",DATEDIF(F66,45747,"Y"))</f>
        <v/>
      </c>
      <c r="P66" s="37">
        <f>P65+1</f>
        <v>32</v>
      </c>
    </row>
    <row r="67" spans="1:16" ht="36" customHeight="1" x14ac:dyDescent="0.15">
      <c r="A67" s="30" t="str">
        <f>IF(入力!$C43="","",入力!$B$2)</f>
        <v/>
      </c>
      <c r="B67" s="31" t="str">
        <f>IF($A67="","",VLOOKUP($P67,入力!$A$11:$M$310,3,FALSE))</f>
        <v/>
      </c>
      <c r="C67" s="31" t="str">
        <f>IF($A67="","",VLOOKUP($P67,入力!$A$11:$M$310,4,FALSE))</f>
        <v/>
      </c>
      <c r="D67" s="31" t="str">
        <f>IF($A67="","",VLOOKUP($P67,入力!$A$11:$M$310,5,FALSE))</f>
        <v/>
      </c>
      <c r="E67" s="31" t="str">
        <f>IF($A67="","",IF(VLOOKUP($P67,入力!$A$11:$M$310,6,FALSE)=1,"本人","家族"))</f>
        <v/>
      </c>
      <c r="F67" s="52" t="str">
        <f>IF($A67="","",VLOOKUP($P67,入力!$A$11:$M$310,7,FALSE))</f>
        <v/>
      </c>
      <c r="G67" s="31" t="str">
        <f>IF($A67="","",VLOOKUP($P67,入力!$A$11:$M$310,8,FALSE))</f>
        <v/>
      </c>
      <c r="H67" s="141" t="str">
        <f>IF($A67="","",VLOOKUP($P67,入力!$A$11:$M$310,9,FALSE))</f>
        <v/>
      </c>
      <c r="I67" s="142"/>
      <c r="J67" s="51" t="str">
        <f>IF($A67="","",VLOOKUP($P67,入力!$A$11:$M$310,10,FALSE))</f>
        <v/>
      </c>
      <c r="K67" s="51" t="str">
        <f>IF($A67="","",IF(VLOOKUP($P67,入力!$A$11:$M$310,11,FALSE)=1,"1.自己採取",IF(VLOOKUP($P67,入力!$A$11:$M$310,11,FALSE)=2,"2.医師採取",IF(VLOOKUP($P67,入力!$A$11:$M$310,11,FALSE)=3,"3.希望なし",""))))</f>
        <v/>
      </c>
      <c r="L67" s="51" t="str">
        <f>IF($A67="","",IF(VLOOKUP($P67,入力!$A$11:$M$310,12,FALSE)=1,"1.超音波",IF(VLOOKUP($P67,入力!$A$11:$M$310,12,FALSE)=2,"2.マンモ","")))</f>
        <v/>
      </c>
      <c r="M67" s="51" t="str">
        <f>IF($A67="","",VLOOKUP($P67,入力!$A$11:$M$310,13,FALSE))</f>
        <v/>
      </c>
      <c r="N67" s="57" t="str">
        <f>IF(M67="","",VLOOKUP(M67,医療機関データ!$A$2:$B$800,2,FALSE))</f>
        <v/>
      </c>
      <c r="O67" s="54" t="str">
        <f t="shared" si="5"/>
        <v/>
      </c>
      <c r="P67" s="37">
        <f t="shared" ref="P67:P74" si="6">P66+1</f>
        <v>33</v>
      </c>
    </row>
    <row r="68" spans="1:16" ht="36" customHeight="1" x14ac:dyDescent="0.15">
      <c r="A68" s="30" t="str">
        <f>IF(入力!$C44="","",入力!$B$2)</f>
        <v/>
      </c>
      <c r="B68" s="31" t="str">
        <f>IF($A68="","",VLOOKUP($P68,入力!$A$11:$M$310,3,FALSE))</f>
        <v/>
      </c>
      <c r="C68" s="31" t="str">
        <f>IF($A68="","",VLOOKUP($P68,入力!$A$11:$M$310,4,FALSE))</f>
        <v/>
      </c>
      <c r="D68" s="31" t="str">
        <f>IF($A68="","",VLOOKUP($P68,入力!$A$11:$M$310,5,FALSE))</f>
        <v/>
      </c>
      <c r="E68" s="31" t="str">
        <f>IF($A68="","",IF(VLOOKUP($P68,入力!$A$11:$M$310,6,FALSE)=1,"本人","家族"))</f>
        <v/>
      </c>
      <c r="F68" s="52" t="str">
        <f>IF($A68="","",VLOOKUP($P68,入力!$A$11:$M$310,7,FALSE))</f>
        <v/>
      </c>
      <c r="G68" s="31" t="str">
        <f>IF($A68="","",VLOOKUP($P68,入力!$A$11:$M$310,8,FALSE))</f>
        <v/>
      </c>
      <c r="H68" s="141" t="str">
        <f>IF($A68="","",VLOOKUP($P68,入力!$A$11:$M$310,9,FALSE))</f>
        <v/>
      </c>
      <c r="I68" s="142"/>
      <c r="J68" s="51" t="str">
        <f>IF($A68="","",VLOOKUP($P68,入力!$A$11:$M$310,10,FALSE))</f>
        <v/>
      </c>
      <c r="K68" s="51" t="str">
        <f>IF($A68="","",IF(VLOOKUP($P68,入力!$A$11:$M$310,11,FALSE)=1,"1.自己採取",IF(VLOOKUP($P68,入力!$A$11:$M$310,11,FALSE)=2,"2.医師採取",IF(VLOOKUP($P68,入力!$A$11:$M$310,11,FALSE)=3,"3.希望なし",""))))</f>
        <v/>
      </c>
      <c r="L68" s="51" t="str">
        <f>IF($A68="","",IF(VLOOKUP($P68,入力!$A$11:$M$310,12,FALSE)=1,"1.超音波",IF(VLOOKUP($P68,入力!$A$11:$M$310,12,FALSE)=2,"2.マンモ","")))</f>
        <v/>
      </c>
      <c r="M68" s="51" t="str">
        <f>IF($A68="","",VLOOKUP($P68,入力!$A$11:$M$310,13,FALSE))</f>
        <v/>
      </c>
      <c r="N68" s="57" t="str">
        <f>IF(M68="","",VLOOKUP(M68,医療機関データ!$A$2:$B$800,2,FALSE))</f>
        <v/>
      </c>
      <c r="O68" s="54" t="str">
        <f t="shared" si="5"/>
        <v/>
      </c>
      <c r="P68" s="37">
        <f t="shared" si="6"/>
        <v>34</v>
      </c>
    </row>
    <row r="69" spans="1:16" ht="36" customHeight="1" x14ac:dyDescent="0.15">
      <c r="A69" s="30" t="str">
        <f>IF(入力!$C45="","",入力!$B$2)</f>
        <v/>
      </c>
      <c r="B69" s="31" t="str">
        <f>IF($A69="","",VLOOKUP($P69,入力!$A$11:$M$310,3,FALSE))</f>
        <v/>
      </c>
      <c r="C69" s="31" t="str">
        <f>IF($A69="","",VLOOKUP($P69,入力!$A$11:$M$310,4,FALSE))</f>
        <v/>
      </c>
      <c r="D69" s="31" t="str">
        <f>IF($A69="","",VLOOKUP($P69,入力!$A$11:$M$310,5,FALSE))</f>
        <v/>
      </c>
      <c r="E69" s="31" t="str">
        <f>IF($A69="","",IF(VLOOKUP($P69,入力!$A$11:$M$310,6,FALSE)=1,"本人","家族"))</f>
        <v/>
      </c>
      <c r="F69" s="52" t="str">
        <f>IF($A69="","",VLOOKUP($P69,入力!$A$11:$M$310,7,FALSE))</f>
        <v/>
      </c>
      <c r="G69" s="31" t="str">
        <f>IF($A69="","",VLOOKUP($P69,入力!$A$11:$M$310,8,FALSE))</f>
        <v/>
      </c>
      <c r="H69" s="141" t="str">
        <f>IF($A69="","",VLOOKUP($P69,入力!$A$11:$M$310,9,FALSE))</f>
        <v/>
      </c>
      <c r="I69" s="142"/>
      <c r="J69" s="51" t="str">
        <f>IF($A69="","",VLOOKUP($P69,入力!$A$11:$M$310,10,FALSE))</f>
        <v/>
      </c>
      <c r="K69" s="51" t="str">
        <f>IF($A69="","",IF(VLOOKUP($P69,入力!$A$11:$M$310,11,FALSE)=1,"1.自己採取",IF(VLOOKUP($P69,入力!$A$11:$M$310,11,FALSE)=2,"2.医師採取",IF(VLOOKUP($P69,入力!$A$11:$M$310,11,FALSE)=3,"3.希望なし",""))))</f>
        <v/>
      </c>
      <c r="L69" s="51" t="str">
        <f>IF($A69="","",IF(VLOOKUP($P69,入力!$A$11:$M$310,12,FALSE)=1,"1.超音波",IF(VLOOKUP($P69,入力!$A$11:$M$310,12,FALSE)=2,"2.マンモ","")))</f>
        <v/>
      </c>
      <c r="M69" s="51" t="str">
        <f>IF($A69="","",VLOOKUP($P69,入力!$A$11:$M$310,13,FALSE))</f>
        <v/>
      </c>
      <c r="N69" s="57" t="str">
        <f>IF(M69="","",VLOOKUP(M69,医療機関データ!$A$2:$B$800,2,FALSE))</f>
        <v/>
      </c>
      <c r="O69" s="54" t="str">
        <f t="shared" si="5"/>
        <v/>
      </c>
      <c r="P69" s="37">
        <f t="shared" si="6"/>
        <v>35</v>
      </c>
    </row>
    <row r="70" spans="1:16" ht="36" customHeight="1" x14ac:dyDescent="0.15">
      <c r="A70" s="30" t="str">
        <f>IF(入力!$C46="","",入力!$B$2)</f>
        <v/>
      </c>
      <c r="B70" s="31" t="str">
        <f>IF($A70="","",VLOOKUP($P70,入力!$A$11:$M$310,3,FALSE))</f>
        <v/>
      </c>
      <c r="C70" s="31" t="str">
        <f>IF($A70="","",VLOOKUP($P70,入力!$A$11:$M$310,4,FALSE))</f>
        <v/>
      </c>
      <c r="D70" s="31" t="str">
        <f>IF($A70="","",VLOOKUP($P70,入力!$A$11:$M$310,5,FALSE))</f>
        <v/>
      </c>
      <c r="E70" s="31" t="str">
        <f>IF($A70="","",IF(VLOOKUP($P70,入力!$A$11:$M$310,6,FALSE)=1,"本人","家族"))</f>
        <v/>
      </c>
      <c r="F70" s="52" t="str">
        <f>IF($A70="","",VLOOKUP($P70,入力!$A$11:$M$310,7,FALSE))</f>
        <v/>
      </c>
      <c r="G70" s="31" t="str">
        <f>IF($A70="","",VLOOKUP($P70,入力!$A$11:$M$310,8,FALSE))</f>
        <v/>
      </c>
      <c r="H70" s="141" t="str">
        <f>IF($A70="","",VLOOKUP($P70,入力!$A$11:$M$310,9,FALSE))</f>
        <v/>
      </c>
      <c r="I70" s="142"/>
      <c r="J70" s="51" t="str">
        <f>IF($A70="","",VLOOKUP($P70,入力!$A$11:$M$310,10,FALSE))</f>
        <v/>
      </c>
      <c r="K70" s="51" t="str">
        <f>IF($A70="","",IF(VLOOKUP($P70,入力!$A$11:$M$310,11,FALSE)=1,"1.自己採取",IF(VLOOKUP($P70,入力!$A$11:$M$310,11,FALSE)=2,"2.医師採取",IF(VLOOKUP($P70,入力!$A$11:$M$310,11,FALSE)=3,"3.希望なし",""))))</f>
        <v/>
      </c>
      <c r="L70" s="51" t="str">
        <f>IF($A70="","",IF(VLOOKUP($P70,入力!$A$11:$M$310,12,FALSE)=1,"1.超音波",IF(VLOOKUP($P70,入力!$A$11:$M$310,12,FALSE)=2,"2.マンモ","")))</f>
        <v/>
      </c>
      <c r="M70" s="51" t="str">
        <f>IF($A70="","",VLOOKUP($P70,入力!$A$11:$M$310,13,FALSE))</f>
        <v/>
      </c>
      <c r="N70" s="57" t="str">
        <f>IF(M70="","",VLOOKUP(M70,医療機関データ!$A$2:$B$800,2,FALSE))</f>
        <v/>
      </c>
      <c r="O70" s="54" t="str">
        <f t="shared" si="5"/>
        <v/>
      </c>
      <c r="P70" s="37">
        <f t="shared" si="6"/>
        <v>36</v>
      </c>
    </row>
    <row r="71" spans="1:16" ht="36" customHeight="1" x14ac:dyDescent="0.15">
      <c r="A71" s="30" t="str">
        <f>IF(入力!$C47="","",入力!$B$2)</f>
        <v/>
      </c>
      <c r="B71" s="31" t="str">
        <f>IF($A71="","",VLOOKUP($P71,入力!$A$11:$M$310,3,FALSE))</f>
        <v/>
      </c>
      <c r="C71" s="31" t="str">
        <f>IF($A71="","",VLOOKUP($P71,入力!$A$11:$M$310,4,FALSE))</f>
        <v/>
      </c>
      <c r="D71" s="31" t="str">
        <f>IF($A71="","",VLOOKUP($P71,入力!$A$11:$M$310,5,FALSE))</f>
        <v/>
      </c>
      <c r="E71" s="31" t="str">
        <f>IF($A71="","",IF(VLOOKUP($P71,入力!$A$11:$M$310,6,FALSE)=1,"本人","家族"))</f>
        <v/>
      </c>
      <c r="F71" s="52" t="str">
        <f>IF($A71="","",VLOOKUP($P71,入力!$A$11:$M$310,7,FALSE))</f>
        <v/>
      </c>
      <c r="G71" s="31" t="str">
        <f>IF($A71="","",VLOOKUP($P71,入力!$A$11:$M$310,8,FALSE))</f>
        <v/>
      </c>
      <c r="H71" s="141" t="str">
        <f>IF($A71="","",VLOOKUP($P71,入力!$A$11:$M$310,9,FALSE))</f>
        <v/>
      </c>
      <c r="I71" s="142"/>
      <c r="J71" s="51" t="str">
        <f>IF($A71="","",VLOOKUP($P71,入力!$A$11:$M$310,10,FALSE))</f>
        <v/>
      </c>
      <c r="K71" s="51" t="str">
        <f>IF($A71="","",IF(VLOOKUP($P71,入力!$A$11:$M$310,11,FALSE)=1,"1.自己採取",IF(VLOOKUP($P71,入力!$A$11:$M$310,11,FALSE)=2,"2.医師採取",IF(VLOOKUP($P71,入力!$A$11:$M$310,11,FALSE)=3,"3.希望なし",""))))</f>
        <v/>
      </c>
      <c r="L71" s="51" t="str">
        <f>IF($A71="","",IF(VLOOKUP($P71,入力!$A$11:$M$310,12,FALSE)=1,"1.超音波",IF(VLOOKUP($P71,入力!$A$11:$M$310,12,FALSE)=2,"2.マンモ","")))</f>
        <v/>
      </c>
      <c r="M71" s="51" t="str">
        <f>IF($A71="","",VLOOKUP($P71,入力!$A$11:$M$310,13,FALSE))</f>
        <v/>
      </c>
      <c r="N71" s="57" t="str">
        <f>IF(M71="","",VLOOKUP(M71,医療機関データ!$A$2:$B$800,2,FALSE))</f>
        <v/>
      </c>
      <c r="O71" s="54" t="str">
        <f t="shared" si="5"/>
        <v/>
      </c>
      <c r="P71" s="37">
        <f t="shared" si="6"/>
        <v>37</v>
      </c>
    </row>
    <row r="72" spans="1:16" ht="36" customHeight="1" x14ac:dyDescent="0.15">
      <c r="A72" s="30" t="str">
        <f>IF(入力!$C48="","",入力!$B$2)</f>
        <v/>
      </c>
      <c r="B72" s="31" t="str">
        <f>IF($A72="","",VLOOKUP($P72,入力!$A$11:$M$310,3,FALSE))</f>
        <v/>
      </c>
      <c r="C72" s="31" t="str">
        <f>IF($A72="","",VLOOKUP($P72,入力!$A$11:$M$310,4,FALSE))</f>
        <v/>
      </c>
      <c r="D72" s="31" t="str">
        <f>IF($A72="","",VLOOKUP($P72,入力!$A$11:$M$310,5,FALSE))</f>
        <v/>
      </c>
      <c r="E72" s="31" t="str">
        <f>IF($A72="","",IF(VLOOKUP($P72,入力!$A$11:$M$310,6,FALSE)=1,"本人","家族"))</f>
        <v/>
      </c>
      <c r="F72" s="52" t="str">
        <f>IF($A72="","",VLOOKUP($P72,入力!$A$11:$M$310,7,FALSE))</f>
        <v/>
      </c>
      <c r="G72" s="31" t="str">
        <f>IF($A72="","",VLOOKUP($P72,入力!$A$11:$M$310,8,FALSE))</f>
        <v/>
      </c>
      <c r="H72" s="141" t="str">
        <f>IF($A72="","",VLOOKUP($P72,入力!$A$11:$M$310,9,FALSE))</f>
        <v/>
      </c>
      <c r="I72" s="142"/>
      <c r="J72" s="51" t="str">
        <f>IF($A72="","",VLOOKUP($P72,入力!$A$11:$M$310,10,FALSE))</f>
        <v/>
      </c>
      <c r="K72" s="51" t="str">
        <f>IF($A72="","",IF(VLOOKUP($P72,入力!$A$11:$M$310,11,FALSE)=1,"1.自己採取",IF(VLOOKUP($P72,入力!$A$11:$M$310,11,FALSE)=2,"2.医師採取",IF(VLOOKUP($P72,入力!$A$11:$M$310,11,FALSE)=3,"3.希望なし",""))))</f>
        <v/>
      </c>
      <c r="L72" s="51" t="str">
        <f>IF($A72="","",IF(VLOOKUP($P72,入力!$A$11:$M$310,12,FALSE)=1,"1.超音波",IF(VLOOKUP($P72,入力!$A$11:$M$310,12,FALSE)=2,"2.マンモ","")))</f>
        <v/>
      </c>
      <c r="M72" s="51" t="str">
        <f>IF($A72="","",VLOOKUP($P72,入力!$A$11:$M$310,13,FALSE))</f>
        <v/>
      </c>
      <c r="N72" s="57" t="str">
        <f>IF(M72="","",VLOOKUP(M72,医療機関データ!$A$2:$B$800,2,FALSE))</f>
        <v/>
      </c>
      <c r="O72" s="54" t="str">
        <f t="shared" si="5"/>
        <v/>
      </c>
      <c r="P72" s="37">
        <f t="shared" si="6"/>
        <v>38</v>
      </c>
    </row>
    <row r="73" spans="1:16" ht="36" customHeight="1" x14ac:dyDescent="0.15">
      <c r="A73" s="30" t="str">
        <f>IF(入力!$C49="","",入力!$B$2)</f>
        <v/>
      </c>
      <c r="B73" s="31" t="str">
        <f>IF($A73="","",VLOOKUP($P73,入力!$A$11:$M$310,3,FALSE))</f>
        <v/>
      </c>
      <c r="C73" s="31" t="str">
        <f>IF($A73="","",VLOOKUP($P73,入力!$A$11:$M$310,4,FALSE))</f>
        <v/>
      </c>
      <c r="D73" s="31" t="str">
        <f>IF($A73="","",VLOOKUP($P73,入力!$A$11:$M$310,5,FALSE))</f>
        <v/>
      </c>
      <c r="E73" s="31" t="str">
        <f>IF($A73="","",IF(VLOOKUP($P73,入力!$A$11:$M$310,6,FALSE)=1,"本人","家族"))</f>
        <v/>
      </c>
      <c r="F73" s="52" t="str">
        <f>IF($A73="","",VLOOKUP($P73,入力!$A$11:$M$310,7,FALSE))</f>
        <v/>
      </c>
      <c r="G73" s="31" t="str">
        <f>IF($A73="","",VLOOKUP($P73,入力!$A$11:$M$310,8,FALSE))</f>
        <v/>
      </c>
      <c r="H73" s="141" t="str">
        <f>IF($A73="","",VLOOKUP($P73,入力!$A$11:$M$310,9,FALSE))</f>
        <v/>
      </c>
      <c r="I73" s="142"/>
      <c r="J73" s="51" t="str">
        <f>IF($A73="","",VLOOKUP($P73,入力!$A$11:$M$310,10,FALSE))</f>
        <v/>
      </c>
      <c r="K73" s="51" t="str">
        <f>IF($A73="","",IF(VLOOKUP($P73,入力!$A$11:$M$310,11,FALSE)=1,"1.自己採取",IF(VLOOKUP($P73,入力!$A$11:$M$310,11,FALSE)=2,"2.医師採取",IF(VLOOKUP($P73,入力!$A$11:$M$310,11,FALSE)=3,"3.希望なし",""))))</f>
        <v/>
      </c>
      <c r="L73" s="51" t="str">
        <f>IF($A73="","",IF(VLOOKUP($P73,入力!$A$11:$M$310,12,FALSE)=1,"1.超音波",IF(VLOOKUP($P73,入力!$A$11:$M$310,12,FALSE)=2,"2.マンモ","")))</f>
        <v/>
      </c>
      <c r="M73" s="51" t="str">
        <f>IF($A73="","",VLOOKUP($P73,入力!$A$11:$M$310,13,FALSE))</f>
        <v/>
      </c>
      <c r="N73" s="57" t="str">
        <f>IF(M73="","",VLOOKUP(M73,医療機関データ!$A$2:$B$800,2,FALSE))</f>
        <v/>
      </c>
      <c r="O73" s="54" t="str">
        <f t="shared" si="5"/>
        <v/>
      </c>
      <c r="P73" s="37">
        <f t="shared" si="6"/>
        <v>39</v>
      </c>
    </row>
    <row r="74" spans="1:16" ht="36" customHeight="1" thickBot="1" x14ac:dyDescent="0.2">
      <c r="A74" s="30" t="str">
        <f>IF(入力!$C50="","",入力!$B$2)</f>
        <v/>
      </c>
      <c r="B74" s="31" t="str">
        <f>IF($A74="","",VLOOKUP($P74,入力!$A$11:$M$310,3,FALSE))</f>
        <v/>
      </c>
      <c r="C74" s="31" t="str">
        <f>IF($A74="","",VLOOKUP($P74,入力!$A$11:$M$310,4,FALSE))</f>
        <v/>
      </c>
      <c r="D74" s="31" t="str">
        <f>IF($A74="","",VLOOKUP($P74,入力!$A$11:$M$310,5,FALSE))</f>
        <v/>
      </c>
      <c r="E74" s="31" t="str">
        <f>IF($A74="","",IF(VLOOKUP($P74,入力!$A$11:$M$310,6,FALSE)=1,"本人","家族"))</f>
        <v/>
      </c>
      <c r="F74" s="52" t="str">
        <f>IF($A74="","",VLOOKUP($P74,入力!$A$11:$M$310,7,FALSE))</f>
        <v/>
      </c>
      <c r="G74" s="31" t="str">
        <f>IF($A74="","",VLOOKUP($P74,入力!$A$11:$M$310,8,FALSE))</f>
        <v/>
      </c>
      <c r="H74" s="141" t="str">
        <f>IF($A74="","",VLOOKUP($P74,入力!$A$11:$M$310,9,FALSE))</f>
        <v/>
      </c>
      <c r="I74" s="142"/>
      <c r="J74" s="53" t="str">
        <f>IF($A74="","",VLOOKUP($P74,入力!$A$11:$M$310,10,FALSE))</f>
        <v/>
      </c>
      <c r="K74" s="53" t="str">
        <f>IF($A74="","",IF(VLOOKUP($P74,入力!$A$11:$M$310,11,FALSE)=1,"1.自己採取",IF(VLOOKUP($P74,入力!$A$11:$M$310,11,FALSE)=2,"2.医師採取",IF(VLOOKUP($P74,入力!$A$11:$M$310,11,FALSE)=3,"3.希望なし",""))))</f>
        <v/>
      </c>
      <c r="L74" s="53" t="str">
        <f>IF($A74="","",IF(VLOOKUP($P74,入力!$A$11:$M$310,12,FALSE)=1,"1.超音波",IF(VLOOKUP($P74,入力!$A$11:$M$310,12,FALSE)=2,"2.マンモ","")))</f>
        <v/>
      </c>
      <c r="M74" s="53" t="str">
        <f>IF($A74="","",VLOOKUP($P74,入力!$A$11:$M$310,13,FALSE))</f>
        <v/>
      </c>
      <c r="N74" s="58" t="str">
        <f>IF(M74="","",VLOOKUP(M74,医療機関データ!$A$2:$B$800,2,FALSE))</f>
        <v/>
      </c>
      <c r="O74" s="54" t="str">
        <f t="shared" si="5"/>
        <v/>
      </c>
      <c r="P74" s="37">
        <f t="shared" si="6"/>
        <v>40</v>
      </c>
    </row>
    <row r="75" spans="1:16" ht="21" customHeight="1" x14ac:dyDescent="0.15">
      <c r="A75" s="146" t="s">
        <v>809</v>
      </c>
      <c r="B75" s="47" t="s">
        <v>807</v>
      </c>
      <c r="C75" s="32"/>
      <c r="D75" s="32"/>
      <c r="E75" s="32"/>
      <c r="F75" s="32"/>
      <c r="G75" s="32"/>
      <c r="H75" s="32"/>
      <c r="I75" s="32"/>
      <c r="J75" s="33"/>
      <c r="K75" s="34"/>
      <c r="L75" s="35" t="s">
        <v>8</v>
      </c>
      <c r="M75" s="35" t="s">
        <v>9</v>
      </c>
      <c r="N75" s="36"/>
      <c r="O75" s="55"/>
    </row>
    <row r="76" spans="1:16" ht="21" customHeight="1" x14ac:dyDescent="0.15">
      <c r="A76" s="147"/>
      <c r="B76" s="48" t="s">
        <v>806</v>
      </c>
      <c r="C76" s="38"/>
      <c r="D76" s="38"/>
      <c r="E76" s="38"/>
      <c r="F76" s="38"/>
      <c r="G76" s="38"/>
      <c r="H76" s="38"/>
      <c r="I76" s="38"/>
      <c r="J76" s="38"/>
      <c r="K76" s="39" t="s">
        <v>16</v>
      </c>
      <c r="L76" s="40">
        <f>COUNTIFS(E65:E74,"本人",O65:O74,"&lt;40")</f>
        <v>0</v>
      </c>
      <c r="M76" s="40">
        <f>COUNTIFS(E65:E74,"家族",O65:O74,"&lt;40")</f>
        <v>0</v>
      </c>
      <c r="N76" s="41"/>
    </row>
    <row r="77" spans="1:16" ht="21" customHeight="1" x14ac:dyDescent="0.15">
      <c r="A77" s="147"/>
      <c r="B77" s="48" t="s">
        <v>805</v>
      </c>
      <c r="C77" s="38"/>
      <c r="D77" s="38"/>
      <c r="E77" s="38"/>
      <c r="F77" s="38"/>
      <c r="G77" s="38"/>
      <c r="H77" s="38"/>
      <c r="I77" s="38"/>
      <c r="J77" s="38"/>
      <c r="K77" s="39" t="s">
        <v>17</v>
      </c>
      <c r="L77" s="42">
        <f>COUNTIFS(E65:E74,"本人",O65:O74,"&gt;=40")</f>
        <v>0</v>
      </c>
      <c r="M77" s="43">
        <f>COUNTIFS(E65:E74,"家族",O65:O74,"&gt;=40")</f>
        <v>0</v>
      </c>
      <c r="N77" s="41"/>
    </row>
    <row r="78" spans="1:16" ht="21" customHeight="1" x14ac:dyDescent="0.15">
      <c r="A78" s="147"/>
      <c r="B78" s="48" t="s">
        <v>808</v>
      </c>
      <c r="C78" s="38"/>
      <c r="D78" s="38"/>
      <c r="E78" s="38"/>
      <c r="F78" s="38"/>
      <c r="G78" s="38"/>
      <c r="H78" s="38"/>
      <c r="I78" s="38"/>
      <c r="J78" s="38"/>
      <c r="K78" s="44" t="s">
        <v>18</v>
      </c>
      <c r="L78" s="45">
        <f>SUM(L76:L77)</f>
        <v>0</v>
      </c>
      <c r="M78" s="45">
        <f>SUM(M76:M77)</f>
        <v>0</v>
      </c>
      <c r="N78" s="41"/>
    </row>
    <row r="79" spans="1:16" ht="21" customHeight="1" x14ac:dyDescent="0.15">
      <c r="A79" s="147"/>
      <c r="B79" s="48" t="str">
        <f>$B$19</f>
        <v>⑤申込締切日は、令和8年1月7日（水）です。＜FAXは不可＞</v>
      </c>
      <c r="C79" s="38"/>
      <c r="D79" s="38"/>
      <c r="E79" s="38"/>
      <c r="F79" s="38"/>
      <c r="G79" s="38"/>
      <c r="H79" s="38"/>
      <c r="I79" s="38"/>
      <c r="J79" s="38"/>
      <c r="L79" s="148">
        <f>SUM(L78:M78)</f>
        <v>0</v>
      </c>
      <c r="M79" s="149"/>
    </row>
    <row r="80" spans="1:16" ht="21" customHeight="1" x14ac:dyDescent="0.15">
      <c r="B80" s="123" t="s">
        <v>810</v>
      </c>
      <c r="C80" s="124"/>
      <c r="D80" s="124"/>
      <c r="E80" s="124"/>
      <c r="F80" s="124"/>
      <c r="G80" s="124"/>
      <c r="H80" s="124"/>
      <c r="I80" s="124"/>
      <c r="J80" s="124"/>
      <c r="K80" s="124"/>
      <c r="L80" s="125"/>
    </row>
    <row r="81" spans="1:16" ht="27" customHeight="1" x14ac:dyDescent="0.15">
      <c r="A81" s="155" t="str">
        <f>$A$1</f>
        <v>令和８年度　春季女性生活習慣病予防健診</v>
      </c>
      <c r="B81" s="155"/>
      <c r="C81" s="126"/>
      <c r="D81" s="126"/>
      <c r="E81" s="126"/>
      <c r="F81" s="126"/>
      <c r="G81" s="16"/>
      <c r="H81" s="17"/>
      <c r="I81" s="17"/>
      <c r="M81" s="19"/>
      <c r="N81" s="18">
        <f>N61+1</f>
        <v>5</v>
      </c>
    </row>
    <row r="82" spans="1:16" ht="27" customHeight="1" x14ac:dyDescent="0.15">
      <c r="A82" s="127" t="s">
        <v>0</v>
      </c>
      <c r="B82" s="128"/>
      <c r="C82" s="49"/>
      <c r="D82" s="143" t="s">
        <v>812</v>
      </c>
      <c r="E82" s="143"/>
      <c r="F82" s="143"/>
      <c r="G82" s="143"/>
      <c r="H82" s="20" t="s">
        <v>1</v>
      </c>
      <c r="I82" s="150" t="str">
        <f>$I$2</f>
        <v/>
      </c>
      <c r="J82" s="151"/>
      <c r="K82" s="152"/>
      <c r="L82" s="50" t="s">
        <v>2</v>
      </c>
      <c r="M82" s="132" t="str">
        <f>$M$2</f>
        <v/>
      </c>
      <c r="N82" s="132"/>
    </row>
    <row r="83" spans="1:16" ht="27" customHeight="1" thickBot="1" x14ac:dyDescent="0.2">
      <c r="A83" s="21" t="s">
        <v>3</v>
      </c>
      <c r="B83" s="22">
        <f>$B$3</f>
        <v>278</v>
      </c>
      <c r="C83" s="109"/>
      <c r="D83" s="133" t="str">
        <f>$D$3</f>
        <v>東京金属事業健康保険組合</v>
      </c>
      <c r="E83" s="133"/>
      <c r="F83" s="133"/>
      <c r="G83" s="133"/>
      <c r="H83" s="23" t="s">
        <v>4</v>
      </c>
      <c r="I83" s="134" t="str">
        <f>$I$3</f>
        <v/>
      </c>
      <c r="J83" s="135"/>
      <c r="K83" s="136"/>
      <c r="L83" s="46" t="s">
        <v>5</v>
      </c>
      <c r="M83" s="137" t="str">
        <f>$M$3</f>
        <v/>
      </c>
      <c r="N83" s="138"/>
    </row>
    <row r="84" spans="1:16" ht="48" customHeight="1" x14ac:dyDescent="0.15">
      <c r="A84" s="24" t="s">
        <v>801</v>
      </c>
      <c r="B84" s="25" t="s">
        <v>802</v>
      </c>
      <c r="C84" s="26" t="s">
        <v>14</v>
      </c>
      <c r="D84" s="27" t="s">
        <v>800</v>
      </c>
      <c r="E84" s="27" t="s">
        <v>6</v>
      </c>
      <c r="F84" s="27" t="s">
        <v>7</v>
      </c>
      <c r="G84" s="28" t="s">
        <v>796</v>
      </c>
      <c r="H84" s="144" t="s">
        <v>15</v>
      </c>
      <c r="I84" s="145"/>
      <c r="J84" s="27" t="s">
        <v>793</v>
      </c>
      <c r="K84" s="14" t="s">
        <v>10</v>
      </c>
      <c r="L84" s="15" t="s">
        <v>11</v>
      </c>
      <c r="M84" s="4" t="s">
        <v>12</v>
      </c>
      <c r="N84" s="29" t="s">
        <v>13</v>
      </c>
    </row>
    <row r="85" spans="1:16" ht="36" customHeight="1" x14ac:dyDescent="0.15">
      <c r="A85" s="30" t="str">
        <f>IF(入力!$C51="","",入力!$B$2)</f>
        <v/>
      </c>
      <c r="B85" s="31" t="str">
        <f>IF($A85="","",VLOOKUP($P85,入力!$A$11:$M$310,3,FALSE))</f>
        <v/>
      </c>
      <c r="C85" s="31" t="str">
        <f>IF($A85="","",VLOOKUP($P85,入力!$A$11:$M$310,4,FALSE))</f>
        <v/>
      </c>
      <c r="D85" s="31" t="str">
        <f>IF($A85="","",VLOOKUP($P85,入力!$A$11:$M$310,5,FALSE))</f>
        <v/>
      </c>
      <c r="E85" s="31" t="str">
        <f>IF($A85="","",IF(VLOOKUP($P85,入力!$A$11:$M$310,6,FALSE)=1,"本人","家族"))</f>
        <v/>
      </c>
      <c r="F85" s="52" t="str">
        <f>IF($A85="","",VLOOKUP($P85,入力!$A$11:$M$310,7,FALSE))</f>
        <v/>
      </c>
      <c r="G85" s="31" t="str">
        <f>IF($A85="","",VLOOKUP($P85,入力!$A$11:$M$310,8,FALSE))</f>
        <v/>
      </c>
      <c r="H85" s="141" t="str">
        <f>IF($A85="","",VLOOKUP($P85,入力!$A$11:$M$310,9,FALSE))</f>
        <v/>
      </c>
      <c r="I85" s="142"/>
      <c r="J85" s="51" t="str">
        <f>IF($A85="","",VLOOKUP($P85,入力!$A$11:$M$310,10,FALSE))</f>
        <v/>
      </c>
      <c r="K85" s="51" t="str">
        <f>IF($A85="","",IF(VLOOKUP($P85,入力!$A$11:$M$310,11,FALSE)=1,"1.自己採取",IF(VLOOKUP($P85,入力!$A$11:$M$310,11,FALSE)=2,"2.医師採取",IF(VLOOKUP($P85,入力!$A$11:$M$310,11,FALSE)=3,"3.希望なし",""))))</f>
        <v/>
      </c>
      <c r="L85" s="51" t="str">
        <f>IF($A85="","",IF(VLOOKUP($P85,入力!$A$11:$M$310,12,FALSE)=1,"1.超音波",IF(VLOOKUP($P85,入力!$A$11:$M$310,12,FALSE)=2,"2.マンモ","")))</f>
        <v/>
      </c>
      <c r="M85" s="51" t="str">
        <f>IF($A85="","",VLOOKUP($P85,入力!$A$11:$M$310,13,FALSE))</f>
        <v/>
      </c>
      <c r="N85" s="57" t="str">
        <f>IF(M85="","",VLOOKUP(M85,医療機関データ!$A$2:$B$800,2,FALSE))</f>
        <v/>
      </c>
      <c r="O85" s="54" t="str">
        <f>IF(B85="","",DATEDIF(F85,45747,"Y"))</f>
        <v/>
      </c>
      <c r="P85" s="37">
        <f>P74+1</f>
        <v>41</v>
      </c>
    </row>
    <row r="86" spans="1:16" ht="36" customHeight="1" x14ac:dyDescent="0.15">
      <c r="A86" s="30" t="str">
        <f>IF(入力!$C52="","",入力!$B$2)</f>
        <v/>
      </c>
      <c r="B86" s="31" t="str">
        <f>IF($A86="","",VLOOKUP($P86,入力!$A$11:$M$310,3,FALSE))</f>
        <v/>
      </c>
      <c r="C86" s="31" t="str">
        <f>IF($A86="","",VLOOKUP($P86,入力!$A$11:$M$310,4,FALSE))</f>
        <v/>
      </c>
      <c r="D86" s="31" t="str">
        <f>IF($A86="","",VLOOKUP($P86,入力!$A$11:$M$310,5,FALSE))</f>
        <v/>
      </c>
      <c r="E86" s="31" t="str">
        <f>IF($A86="","",IF(VLOOKUP($P86,入力!$A$11:$M$310,6,FALSE)=1,"本人","家族"))</f>
        <v/>
      </c>
      <c r="F86" s="52" t="str">
        <f>IF($A86="","",VLOOKUP($P86,入力!$A$11:$M$310,7,FALSE))</f>
        <v/>
      </c>
      <c r="G86" s="31" t="str">
        <f>IF($A86="","",VLOOKUP($P86,入力!$A$11:$M$310,8,FALSE))</f>
        <v/>
      </c>
      <c r="H86" s="141" t="str">
        <f>IF($A86="","",VLOOKUP($P86,入力!$A$11:$M$310,9,FALSE))</f>
        <v/>
      </c>
      <c r="I86" s="142"/>
      <c r="J86" s="51" t="str">
        <f>IF($A86="","",VLOOKUP($P86,入力!$A$11:$M$310,10,FALSE))</f>
        <v/>
      </c>
      <c r="K86" s="51" t="str">
        <f>IF($A86="","",IF(VLOOKUP($P86,入力!$A$11:$M$310,11,FALSE)=1,"1.自己採取",IF(VLOOKUP($P86,入力!$A$11:$M$310,11,FALSE)=2,"2.医師採取",IF(VLOOKUP($P86,入力!$A$11:$M$310,11,FALSE)=3,"3.希望なし",""))))</f>
        <v/>
      </c>
      <c r="L86" s="51" t="str">
        <f>IF($A86="","",IF(VLOOKUP($P86,入力!$A$11:$M$310,12,FALSE)=1,"1.超音波",IF(VLOOKUP($P86,入力!$A$11:$M$310,12,FALSE)=2,"2.マンモ","")))</f>
        <v/>
      </c>
      <c r="M86" s="51" t="str">
        <f>IF($A86="","",VLOOKUP($P86,入力!$A$11:$M$310,13,FALSE))</f>
        <v/>
      </c>
      <c r="N86" s="57" t="str">
        <f>IF(M86="","",VLOOKUP(M86,医療機関データ!$A$2:$B$800,2,FALSE))</f>
        <v/>
      </c>
      <c r="O86" s="54" t="str">
        <f t="shared" ref="O86:O94" si="7">IF(B86="","",DATEDIF(F86,45747,"Y"))</f>
        <v/>
      </c>
      <c r="P86" s="37">
        <f>P85+1</f>
        <v>42</v>
      </c>
    </row>
    <row r="87" spans="1:16" ht="36" customHeight="1" x14ac:dyDescent="0.15">
      <c r="A87" s="30" t="str">
        <f>IF(入力!$C53="","",入力!$B$2)</f>
        <v/>
      </c>
      <c r="B87" s="31" t="str">
        <f>IF($A87="","",VLOOKUP($P87,入力!$A$11:$M$310,3,FALSE))</f>
        <v/>
      </c>
      <c r="C87" s="31" t="str">
        <f>IF($A87="","",VLOOKUP($P87,入力!$A$11:$M$310,4,FALSE))</f>
        <v/>
      </c>
      <c r="D87" s="31" t="str">
        <f>IF($A87="","",VLOOKUP($P87,入力!$A$11:$M$310,5,FALSE))</f>
        <v/>
      </c>
      <c r="E87" s="31" t="str">
        <f>IF($A87="","",IF(VLOOKUP($P87,入力!$A$11:$M$310,6,FALSE)=1,"本人","家族"))</f>
        <v/>
      </c>
      <c r="F87" s="52" t="str">
        <f>IF($A87="","",VLOOKUP($P87,入力!$A$11:$M$310,7,FALSE))</f>
        <v/>
      </c>
      <c r="G87" s="31" t="str">
        <f>IF($A87="","",VLOOKUP($P87,入力!$A$11:$M$310,8,FALSE))</f>
        <v/>
      </c>
      <c r="H87" s="141" t="str">
        <f>IF($A87="","",VLOOKUP($P87,入力!$A$11:$M$310,9,FALSE))</f>
        <v/>
      </c>
      <c r="I87" s="142"/>
      <c r="J87" s="51" t="str">
        <f>IF($A87="","",VLOOKUP($P87,入力!$A$11:$M$310,10,FALSE))</f>
        <v/>
      </c>
      <c r="K87" s="51" t="str">
        <f>IF($A87="","",IF(VLOOKUP($P87,入力!$A$11:$M$310,11,FALSE)=1,"1.自己採取",IF(VLOOKUP($P87,入力!$A$11:$M$310,11,FALSE)=2,"2.医師採取",IF(VLOOKUP($P87,入力!$A$11:$M$310,11,FALSE)=3,"3.希望なし",""))))</f>
        <v/>
      </c>
      <c r="L87" s="51" t="str">
        <f>IF($A87="","",IF(VLOOKUP($P87,入力!$A$11:$M$310,12,FALSE)=1,"1.超音波",IF(VLOOKUP($P87,入力!$A$11:$M$310,12,FALSE)=2,"2.マンモ","")))</f>
        <v/>
      </c>
      <c r="M87" s="51" t="str">
        <f>IF($A87="","",VLOOKUP($P87,入力!$A$11:$M$310,13,FALSE))</f>
        <v/>
      </c>
      <c r="N87" s="57" t="str">
        <f>IF(M87="","",VLOOKUP(M87,医療機関データ!$A$2:$B$800,2,FALSE))</f>
        <v/>
      </c>
      <c r="O87" s="54" t="str">
        <f t="shared" si="7"/>
        <v/>
      </c>
      <c r="P87" s="37">
        <f t="shared" ref="P87:P94" si="8">P86+1</f>
        <v>43</v>
      </c>
    </row>
    <row r="88" spans="1:16" ht="36" customHeight="1" x14ac:dyDescent="0.15">
      <c r="A88" s="30" t="str">
        <f>IF(入力!$C54="","",入力!$B$2)</f>
        <v/>
      </c>
      <c r="B88" s="31" t="str">
        <f>IF($A88="","",VLOOKUP($P88,入力!$A$11:$M$310,3,FALSE))</f>
        <v/>
      </c>
      <c r="C88" s="31" t="str">
        <f>IF($A88="","",VLOOKUP($P88,入力!$A$11:$M$310,4,FALSE))</f>
        <v/>
      </c>
      <c r="D88" s="31" t="str">
        <f>IF($A88="","",VLOOKUP($P88,入力!$A$11:$M$310,5,FALSE))</f>
        <v/>
      </c>
      <c r="E88" s="31" t="str">
        <f>IF($A88="","",IF(VLOOKUP($P88,入力!$A$11:$M$310,6,FALSE)=1,"本人","家族"))</f>
        <v/>
      </c>
      <c r="F88" s="52" t="str">
        <f>IF($A88="","",VLOOKUP($P88,入力!$A$11:$M$310,7,FALSE))</f>
        <v/>
      </c>
      <c r="G88" s="31" t="str">
        <f>IF($A88="","",VLOOKUP($P88,入力!$A$11:$M$310,8,FALSE))</f>
        <v/>
      </c>
      <c r="H88" s="141" t="str">
        <f>IF($A88="","",VLOOKUP($P88,入力!$A$11:$M$310,9,FALSE))</f>
        <v/>
      </c>
      <c r="I88" s="142"/>
      <c r="J88" s="51" t="str">
        <f>IF($A88="","",VLOOKUP($P88,入力!$A$11:$M$310,10,FALSE))</f>
        <v/>
      </c>
      <c r="K88" s="51" t="str">
        <f>IF($A88="","",IF(VLOOKUP($P88,入力!$A$11:$M$310,11,FALSE)=1,"1.自己採取",IF(VLOOKUP($P88,入力!$A$11:$M$310,11,FALSE)=2,"2.医師採取",IF(VLOOKUP($P88,入力!$A$11:$M$310,11,FALSE)=3,"3.希望なし",""))))</f>
        <v/>
      </c>
      <c r="L88" s="51" t="str">
        <f>IF($A88="","",IF(VLOOKUP($P88,入力!$A$11:$M$310,12,FALSE)=1,"1.超音波",IF(VLOOKUP($P88,入力!$A$11:$M$310,12,FALSE)=2,"2.マンモ","")))</f>
        <v/>
      </c>
      <c r="M88" s="51" t="str">
        <f>IF($A88="","",VLOOKUP($P88,入力!$A$11:$M$310,13,FALSE))</f>
        <v/>
      </c>
      <c r="N88" s="57" t="str">
        <f>IF(M88="","",VLOOKUP(M88,医療機関データ!$A$2:$B$800,2,FALSE))</f>
        <v/>
      </c>
      <c r="O88" s="54" t="str">
        <f t="shared" si="7"/>
        <v/>
      </c>
      <c r="P88" s="37">
        <f t="shared" si="8"/>
        <v>44</v>
      </c>
    </row>
    <row r="89" spans="1:16" ht="36" customHeight="1" x14ac:dyDescent="0.15">
      <c r="A89" s="30" t="str">
        <f>IF(入力!$C55="","",入力!$B$2)</f>
        <v/>
      </c>
      <c r="B89" s="31" t="str">
        <f>IF($A89="","",VLOOKUP($P89,入力!$A$11:$M$310,3,FALSE))</f>
        <v/>
      </c>
      <c r="C89" s="31" t="str">
        <f>IF($A89="","",VLOOKUP($P89,入力!$A$11:$M$310,4,FALSE))</f>
        <v/>
      </c>
      <c r="D89" s="31" t="str">
        <f>IF($A89="","",VLOOKUP($P89,入力!$A$11:$M$310,5,FALSE))</f>
        <v/>
      </c>
      <c r="E89" s="31" t="str">
        <f>IF($A89="","",IF(VLOOKUP($P89,入力!$A$11:$M$310,6,FALSE)=1,"本人","家族"))</f>
        <v/>
      </c>
      <c r="F89" s="52" t="str">
        <f>IF($A89="","",VLOOKUP($P89,入力!$A$11:$M$310,7,FALSE))</f>
        <v/>
      </c>
      <c r="G89" s="31" t="str">
        <f>IF($A89="","",VLOOKUP($P89,入力!$A$11:$M$310,8,FALSE))</f>
        <v/>
      </c>
      <c r="H89" s="141" t="str">
        <f>IF($A89="","",VLOOKUP($P89,入力!$A$11:$M$310,9,FALSE))</f>
        <v/>
      </c>
      <c r="I89" s="142"/>
      <c r="J89" s="51" t="str">
        <f>IF($A89="","",VLOOKUP($P89,入力!$A$11:$M$310,10,FALSE))</f>
        <v/>
      </c>
      <c r="K89" s="51" t="str">
        <f>IF($A89="","",IF(VLOOKUP($P89,入力!$A$11:$M$310,11,FALSE)=1,"1.自己採取",IF(VLOOKUP($P89,入力!$A$11:$M$310,11,FALSE)=2,"2.医師採取",IF(VLOOKUP($P89,入力!$A$11:$M$310,11,FALSE)=3,"3.希望なし",""))))</f>
        <v/>
      </c>
      <c r="L89" s="51" t="str">
        <f>IF($A89="","",IF(VLOOKUP($P89,入力!$A$11:$M$310,12,FALSE)=1,"1.超音波",IF(VLOOKUP($P89,入力!$A$11:$M$310,12,FALSE)=2,"2.マンモ","")))</f>
        <v/>
      </c>
      <c r="M89" s="51" t="str">
        <f>IF($A89="","",VLOOKUP($P89,入力!$A$11:$M$310,13,FALSE))</f>
        <v/>
      </c>
      <c r="N89" s="57" t="str">
        <f>IF(M89="","",VLOOKUP(M89,医療機関データ!$A$2:$B$800,2,FALSE))</f>
        <v/>
      </c>
      <c r="O89" s="54" t="str">
        <f t="shared" si="7"/>
        <v/>
      </c>
      <c r="P89" s="37">
        <f t="shared" si="8"/>
        <v>45</v>
      </c>
    </row>
    <row r="90" spans="1:16" ht="36" customHeight="1" x14ac:dyDescent="0.15">
      <c r="A90" s="30" t="str">
        <f>IF(入力!$C56="","",入力!$B$2)</f>
        <v/>
      </c>
      <c r="B90" s="31" t="str">
        <f>IF($A90="","",VLOOKUP($P90,入力!$A$11:$M$310,3,FALSE))</f>
        <v/>
      </c>
      <c r="C90" s="31" t="str">
        <f>IF($A90="","",VLOOKUP($P90,入力!$A$11:$M$310,4,FALSE))</f>
        <v/>
      </c>
      <c r="D90" s="31" t="str">
        <f>IF($A90="","",VLOOKUP($P90,入力!$A$11:$M$310,5,FALSE))</f>
        <v/>
      </c>
      <c r="E90" s="31" t="str">
        <f>IF($A90="","",IF(VLOOKUP($P90,入力!$A$11:$M$310,6,FALSE)=1,"本人","家族"))</f>
        <v/>
      </c>
      <c r="F90" s="52" t="str">
        <f>IF($A90="","",VLOOKUP($P90,入力!$A$11:$M$310,7,FALSE))</f>
        <v/>
      </c>
      <c r="G90" s="31" t="str">
        <f>IF($A90="","",VLOOKUP($P90,入力!$A$11:$M$310,8,FALSE))</f>
        <v/>
      </c>
      <c r="H90" s="141" t="str">
        <f>IF($A90="","",VLOOKUP($P90,入力!$A$11:$M$310,9,FALSE))</f>
        <v/>
      </c>
      <c r="I90" s="142"/>
      <c r="J90" s="51" t="str">
        <f>IF($A90="","",VLOOKUP($P90,入力!$A$11:$M$310,10,FALSE))</f>
        <v/>
      </c>
      <c r="K90" s="51" t="str">
        <f>IF($A90="","",IF(VLOOKUP($P90,入力!$A$11:$M$310,11,FALSE)=1,"1.自己採取",IF(VLOOKUP($P90,入力!$A$11:$M$310,11,FALSE)=2,"2.医師採取",IF(VLOOKUP($P90,入力!$A$11:$M$310,11,FALSE)=3,"3.希望なし",""))))</f>
        <v/>
      </c>
      <c r="L90" s="51" t="str">
        <f>IF($A90="","",IF(VLOOKUP($P90,入力!$A$11:$M$310,12,FALSE)=1,"1.超音波",IF(VLOOKUP($P90,入力!$A$11:$M$310,12,FALSE)=2,"2.マンモ","")))</f>
        <v/>
      </c>
      <c r="M90" s="51" t="str">
        <f>IF($A90="","",VLOOKUP($P90,入力!$A$11:$M$310,13,FALSE))</f>
        <v/>
      </c>
      <c r="N90" s="57" t="str">
        <f>IF(M90="","",VLOOKUP(M90,医療機関データ!$A$2:$B$800,2,FALSE))</f>
        <v/>
      </c>
      <c r="O90" s="54" t="str">
        <f t="shared" si="7"/>
        <v/>
      </c>
      <c r="P90" s="37">
        <f t="shared" si="8"/>
        <v>46</v>
      </c>
    </row>
    <row r="91" spans="1:16" ht="36" customHeight="1" x14ac:dyDescent="0.15">
      <c r="A91" s="30" t="str">
        <f>IF(入力!$C57="","",入力!$B$2)</f>
        <v/>
      </c>
      <c r="B91" s="31" t="str">
        <f>IF($A91="","",VLOOKUP($P91,入力!$A$11:$M$310,3,FALSE))</f>
        <v/>
      </c>
      <c r="C91" s="31" t="str">
        <f>IF($A91="","",VLOOKUP($P91,入力!$A$11:$M$310,4,FALSE))</f>
        <v/>
      </c>
      <c r="D91" s="31" t="str">
        <f>IF($A91="","",VLOOKUP($P91,入力!$A$11:$M$310,5,FALSE))</f>
        <v/>
      </c>
      <c r="E91" s="31" t="str">
        <f>IF($A91="","",IF(VLOOKUP($P91,入力!$A$11:$M$310,6,FALSE)=1,"本人","家族"))</f>
        <v/>
      </c>
      <c r="F91" s="52" t="str">
        <f>IF($A91="","",VLOOKUP($P91,入力!$A$11:$M$310,7,FALSE))</f>
        <v/>
      </c>
      <c r="G91" s="31" t="str">
        <f>IF($A91="","",VLOOKUP($P91,入力!$A$11:$M$310,8,FALSE))</f>
        <v/>
      </c>
      <c r="H91" s="141" t="str">
        <f>IF($A91="","",VLOOKUP($P91,入力!$A$11:$M$310,9,FALSE))</f>
        <v/>
      </c>
      <c r="I91" s="142"/>
      <c r="J91" s="51" t="str">
        <f>IF($A91="","",VLOOKUP($P91,入力!$A$11:$M$310,10,FALSE))</f>
        <v/>
      </c>
      <c r="K91" s="51" t="str">
        <f>IF($A91="","",IF(VLOOKUP($P91,入力!$A$11:$M$310,11,FALSE)=1,"1.自己採取",IF(VLOOKUP($P91,入力!$A$11:$M$310,11,FALSE)=2,"2.医師採取",IF(VLOOKUP($P91,入力!$A$11:$M$310,11,FALSE)=3,"3.希望なし",""))))</f>
        <v/>
      </c>
      <c r="L91" s="51" t="str">
        <f>IF($A91="","",IF(VLOOKUP($P91,入力!$A$11:$M$310,12,FALSE)=1,"1.超音波",IF(VLOOKUP($P91,入力!$A$11:$M$310,12,FALSE)=2,"2.マンモ","")))</f>
        <v/>
      </c>
      <c r="M91" s="51" t="str">
        <f>IF($A91="","",VLOOKUP($P91,入力!$A$11:$M$310,13,FALSE))</f>
        <v/>
      </c>
      <c r="N91" s="57" t="str">
        <f>IF(M91="","",VLOOKUP(M91,医療機関データ!$A$2:$B$800,2,FALSE))</f>
        <v/>
      </c>
      <c r="O91" s="54" t="str">
        <f t="shared" si="7"/>
        <v/>
      </c>
      <c r="P91" s="37">
        <f t="shared" si="8"/>
        <v>47</v>
      </c>
    </row>
    <row r="92" spans="1:16" ht="36" customHeight="1" x14ac:dyDescent="0.15">
      <c r="A92" s="30" t="str">
        <f>IF(入力!$C58="","",入力!$B$2)</f>
        <v/>
      </c>
      <c r="B92" s="31" t="str">
        <f>IF($A92="","",VLOOKUP($P92,入力!$A$11:$M$310,3,FALSE))</f>
        <v/>
      </c>
      <c r="C92" s="31" t="str">
        <f>IF($A92="","",VLOOKUP($P92,入力!$A$11:$M$310,4,FALSE))</f>
        <v/>
      </c>
      <c r="D92" s="31" t="str">
        <f>IF($A92="","",VLOOKUP($P92,入力!$A$11:$M$310,5,FALSE))</f>
        <v/>
      </c>
      <c r="E92" s="31" t="str">
        <f>IF($A92="","",IF(VLOOKUP($P92,入力!$A$11:$M$310,6,FALSE)=1,"本人","家族"))</f>
        <v/>
      </c>
      <c r="F92" s="52" t="str">
        <f>IF($A92="","",VLOOKUP($P92,入力!$A$11:$M$310,7,FALSE))</f>
        <v/>
      </c>
      <c r="G92" s="31" t="str">
        <f>IF($A92="","",VLOOKUP($P92,入力!$A$11:$M$310,8,FALSE))</f>
        <v/>
      </c>
      <c r="H92" s="141" t="str">
        <f>IF($A92="","",VLOOKUP($P92,入力!$A$11:$M$310,9,FALSE))</f>
        <v/>
      </c>
      <c r="I92" s="142"/>
      <c r="J92" s="51" t="str">
        <f>IF($A92="","",VLOOKUP($P92,入力!$A$11:$M$310,10,FALSE))</f>
        <v/>
      </c>
      <c r="K92" s="51" t="str">
        <f>IF($A92="","",IF(VLOOKUP($P92,入力!$A$11:$M$310,11,FALSE)=1,"1.自己採取",IF(VLOOKUP($P92,入力!$A$11:$M$310,11,FALSE)=2,"2.医師採取",IF(VLOOKUP($P92,入力!$A$11:$M$310,11,FALSE)=3,"3.希望なし",""))))</f>
        <v/>
      </c>
      <c r="L92" s="51" t="str">
        <f>IF($A92="","",IF(VLOOKUP($P92,入力!$A$11:$M$310,12,FALSE)=1,"1.超音波",IF(VLOOKUP($P92,入力!$A$11:$M$310,12,FALSE)=2,"2.マンモ","")))</f>
        <v/>
      </c>
      <c r="M92" s="51" t="str">
        <f>IF($A92="","",VLOOKUP($P92,入力!$A$11:$M$310,13,FALSE))</f>
        <v/>
      </c>
      <c r="N92" s="57" t="str">
        <f>IF(M92="","",VLOOKUP(M92,医療機関データ!$A$2:$B$800,2,FALSE))</f>
        <v/>
      </c>
      <c r="O92" s="54" t="str">
        <f t="shared" si="7"/>
        <v/>
      </c>
      <c r="P92" s="37">
        <f t="shared" si="8"/>
        <v>48</v>
      </c>
    </row>
    <row r="93" spans="1:16" ht="36" customHeight="1" x14ac:dyDescent="0.15">
      <c r="A93" s="30" t="str">
        <f>IF(入力!$C59="","",入力!$B$2)</f>
        <v/>
      </c>
      <c r="B93" s="31" t="str">
        <f>IF($A93="","",VLOOKUP($P93,入力!$A$11:$M$310,3,FALSE))</f>
        <v/>
      </c>
      <c r="C93" s="31" t="str">
        <f>IF($A93="","",VLOOKUP($P93,入力!$A$11:$M$310,4,FALSE))</f>
        <v/>
      </c>
      <c r="D93" s="31" t="str">
        <f>IF($A93="","",VLOOKUP($P93,入力!$A$11:$M$310,5,FALSE))</f>
        <v/>
      </c>
      <c r="E93" s="31" t="str">
        <f>IF($A93="","",IF(VLOOKUP($P93,入力!$A$11:$M$310,6,FALSE)=1,"本人","家族"))</f>
        <v/>
      </c>
      <c r="F93" s="52" t="str">
        <f>IF($A93="","",VLOOKUP($P93,入力!$A$11:$M$310,7,FALSE))</f>
        <v/>
      </c>
      <c r="G93" s="31" t="str">
        <f>IF($A93="","",VLOOKUP($P93,入力!$A$11:$M$310,8,FALSE))</f>
        <v/>
      </c>
      <c r="H93" s="141" t="str">
        <f>IF($A93="","",VLOOKUP($P93,入力!$A$11:$M$310,9,FALSE))</f>
        <v/>
      </c>
      <c r="I93" s="142"/>
      <c r="J93" s="51" t="str">
        <f>IF($A93="","",VLOOKUP($P93,入力!$A$11:$M$310,10,FALSE))</f>
        <v/>
      </c>
      <c r="K93" s="51" t="str">
        <f>IF($A93="","",IF(VLOOKUP($P93,入力!$A$11:$M$310,11,FALSE)=1,"1.自己採取",IF(VLOOKUP($P93,入力!$A$11:$M$310,11,FALSE)=2,"2.医師採取",IF(VLOOKUP($P93,入力!$A$11:$M$310,11,FALSE)=3,"3.希望なし",""))))</f>
        <v/>
      </c>
      <c r="L93" s="51" t="str">
        <f>IF($A93="","",IF(VLOOKUP($P93,入力!$A$11:$M$310,12,FALSE)=1,"1.超音波",IF(VLOOKUP($P93,入力!$A$11:$M$310,12,FALSE)=2,"2.マンモ","")))</f>
        <v/>
      </c>
      <c r="M93" s="51" t="str">
        <f>IF($A93="","",VLOOKUP($P93,入力!$A$11:$M$310,13,FALSE))</f>
        <v/>
      </c>
      <c r="N93" s="57" t="str">
        <f>IF(M93="","",VLOOKUP(M93,医療機関データ!$A$2:$B$800,2,FALSE))</f>
        <v/>
      </c>
      <c r="O93" s="54" t="str">
        <f t="shared" si="7"/>
        <v/>
      </c>
      <c r="P93" s="37">
        <f t="shared" si="8"/>
        <v>49</v>
      </c>
    </row>
    <row r="94" spans="1:16" ht="36" customHeight="1" thickBot="1" x14ac:dyDescent="0.2">
      <c r="A94" s="30" t="str">
        <f>IF(入力!$C60="","",入力!$B$2)</f>
        <v/>
      </c>
      <c r="B94" s="31" t="str">
        <f>IF($A94="","",VLOOKUP($P94,入力!$A$11:$M$310,3,FALSE))</f>
        <v/>
      </c>
      <c r="C94" s="31" t="str">
        <f>IF($A94="","",VLOOKUP($P94,入力!$A$11:$M$310,4,FALSE))</f>
        <v/>
      </c>
      <c r="D94" s="31" t="str">
        <f>IF($A94="","",VLOOKUP($P94,入力!$A$11:$M$310,5,FALSE))</f>
        <v/>
      </c>
      <c r="E94" s="31" t="str">
        <f>IF($A94="","",IF(VLOOKUP($P94,入力!$A$11:$M$310,6,FALSE)=1,"本人","家族"))</f>
        <v/>
      </c>
      <c r="F94" s="52" t="str">
        <f>IF($A94="","",VLOOKUP($P94,入力!$A$11:$M$310,7,FALSE))</f>
        <v/>
      </c>
      <c r="G94" s="31" t="str">
        <f>IF($A94="","",VLOOKUP($P94,入力!$A$11:$M$310,8,FALSE))</f>
        <v/>
      </c>
      <c r="H94" s="141" t="str">
        <f>IF($A94="","",VLOOKUP($P94,入力!$A$11:$M$310,9,FALSE))</f>
        <v/>
      </c>
      <c r="I94" s="142"/>
      <c r="J94" s="53" t="str">
        <f>IF($A94="","",VLOOKUP($P94,入力!$A$11:$M$310,10,FALSE))</f>
        <v/>
      </c>
      <c r="K94" s="53" t="str">
        <f>IF($A94="","",IF(VLOOKUP($P94,入力!$A$11:$M$310,11,FALSE)=1,"1.自己採取",IF(VLOOKUP($P94,入力!$A$11:$M$310,11,FALSE)=2,"2.医師採取",IF(VLOOKUP($P94,入力!$A$11:$M$310,11,FALSE)=3,"3.希望なし",""))))</f>
        <v/>
      </c>
      <c r="L94" s="53" t="str">
        <f>IF($A94="","",IF(VLOOKUP($P94,入力!$A$11:$M$310,12,FALSE)=1,"1.超音波",IF(VLOOKUP($P94,入力!$A$11:$M$310,12,FALSE)=2,"2.マンモ","")))</f>
        <v/>
      </c>
      <c r="M94" s="53" t="str">
        <f>IF($A94="","",VLOOKUP($P94,入力!$A$11:$M$310,13,FALSE))</f>
        <v/>
      </c>
      <c r="N94" s="58" t="str">
        <f>IF(M94="","",VLOOKUP(M94,医療機関データ!$A$2:$B$800,2,FALSE))</f>
        <v/>
      </c>
      <c r="O94" s="54" t="str">
        <f t="shared" si="7"/>
        <v/>
      </c>
      <c r="P94" s="37">
        <f t="shared" si="8"/>
        <v>50</v>
      </c>
    </row>
    <row r="95" spans="1:16" ht="21" customHeight="1" x14ac:dyDescent="0.15">
      <c r="A95" s="146" t="s">
        <v>809</v>
      </c>
      <c r="B95" s="47" t="s">
        <v>807</v>
      </c>
      <c r="C95" s="32"/>
      <c r="D95" s="32"/>
      <c r="E95" s="32"/>
      <c r="F95" s="32"/>
      <c r="G95" s="32"/>
      <c r="H95" s="32"/>
      <c r="I95" s="32"/>
      <c r="J95" s="33"/>
      <c r="K95" s="34"/>
      <c r="L95" s="35" t="s">
        <v>8</v>
      </c>
      <c r="M95" s="35" t="s">
        <v>9</v>
      </c>
      <c r="N95" s="36"/>
      <c r="O95" s="55"/>
    </row>
    <row r="96" spans="1:16" ht="21" customHeight="1" x14ac:dyDescent="0.15">
      <c r="A96" s="147"/>
      <c r="B96" s="48" t="s">
        <v>806</v>
      </c>
      <c r="C96" s="38"/>
      <c r="D96" s="38"/>
      <c r="E96" s="38"/>
      <c r="F96" s="38"/>
      <c r="G96" s="38"/>
      <c r="H96" s="38"/>
      <c r="I96" s="38"/>
      <c r="J96" s="38"/>
      <c r="K96" s="39" t="s">
        <v>16</v>
      </c>
      <c r="L96" s="40">
        <f>COUNTIFS(E85:E94,"本人",O85:O94,"&lt;40")</f>
        <v>0</v>
      </c>
      <c r="M96" s="40">
        <f>COUNTIFS(E85:E94,"家族",O85:O94,"&lt;40")</f>
        <v>0</v>
      </c>
      <c r="N96" s="41"/>
    </row>
    <row r="97" spans="1:16" ht="21" customHeight="1" x14ac:dyDescent="0.15">
      <c r="A97" s="147"/>
      <c r="B97" s="48" t="s">
        <v>805</v>
      </c>
      <c r="C97" s="38"/>
      <c r="D97" s="38"/>
      <c r="E97" s="38"/>
      <c r="F97" s="38"/>
      <c r="G97" s="38"/>
      <c r="H97" s="38"/>
      <c r="I97" s="38"/>
      <c r="J97" s="38"/>
      <c r="K97" s="39" t="s">
        <v>17</v>
      </c>
      <c r="L97" s="42">
        <f>COUNTIFS(E85:E94,"本人",O85:O94,"&gt;=40")</f>
        <v>0</v>
      </c>
      <c r="M97" s="43">
        <f>COUNTIFS(E85:E94,"家族",O85:O94,"&gt;=40")</f>
        <v>0</v>
      </c>
      <c r="N97" s="41"/>
    </row>
    <row r="98" spans="1:16" ht="21" customHeight="1" x14ac:dyDescent="0.15">
      <c r="A98" s="147"/>
      <c r="B98" s="48" t="s">
        <v>808</v>
      </c>
      <c r="C98" s="38"/>
      <c r="D98" s="38"/>
      <c r="E98" s="38"/>
      <c r="F98" s="38"/>
      <c r="G98" s="38"/>
      <c r="H98" s="38"/>
      <c r="I98" s="38"/>
      <c r="J98" s="38"/>
      <c r="K98" s="44" t="s">
        <v>18</v>
      </c>
      <c r="L98" s="45">
        <f>SUM(L96:L97)</f>
        <v>0</v>
      </c>
      <c r="M98" s="45">
        <f>SUM(M96:M97)</f>
        <v>0</v>
      </c>
      <c r="N98" s="41"/>
    </row>
    <row r="99" spans="1:16" ht="21" customHeight="1" x14ac:dyDescent="0.15">
      <c r="A99" s="147"/>
      <c r="B99" s="48" t="str">
        <f>$B$19</f>
        <v>⑤申込締切日は、令和8年1月7日（水）です。＜FAXは不可＞</v>
      </c>
      <c r="C99" s="38"/>
      <c r="D99" s="38"/>
      <c r="E99" s="38"/>
      <c r="F99" s="38"/>
      <c r="G99" s="38"/>
      <c r="H99" s="38"/>
      <c r="I99" s="38"/>
      <c r="J99" s="38"/>
      <c r="L99" s="148">
        <f>SUM(L98:M98)</f>
        <v>0</v>
      </c>
      <c r="M99" s="149"/>
    </row>
    <row r="100" spans="1:16" ht="21" customHeight="1" x14ac:dyDescent="0.15">
      <c r="B100" s="123" t="s">
        <v>810</v>
      </c>
      <c r="C100" s="124"/>
      <c r="D100" s="124"/>
      <c r="E100" s="124"/>
      <c r="F100" s="124"/>
      <c r="G100" s="124"/>
      <c r="H100" s="124"/>
      <c r="I100" s="124"/>
      <c r="J100" s="124"/>
      <c r="K100" s="124"/>
      <c r="L100" s="125"/>
    </row>
    <row r="101" spans="1:16" ht="27" customHeight="1" x14ac:dyDescent="0.15">
      <c r="A101" s="155" t="str">
        <f>$A$1</f>
        <v>令和８年度　春季女性生活習慣病予防健診</v>
      </c>
      <c r="B101" s="155"/>
      <c r="C101" s="126"/>
      <c r="D101" s="126"/>
      <c r="E101" s="126"/>
      <c r="F101" s="126"/>
      <c r="G101" s="16"/>
      <c r="H101" s="17"/>
      <c r="I101" s="17"/>
      <c r="M101" s="19"/>
      <c r="N101" s="18">
        <f>N81+1</f>
        <v>6</v>
      </c>
    </row>
    <row r="102" spans="1:16" ht="27" customHeight="1" x14ac:dyDescent="0.15">
      <c r="A102" s="127" t="s">
        <v>0</v>
      </c>
      <c r="B102" s="128"/>
      <c r="C102" s="49"/>
      <c r="D102" s="143" t="s">
        <v>812</v>
      </c>
      <c r="E102" s="143"/>
      <c r="F102" s="143"/>
      <c r="G102" s="143"/>
      <c r="H102" s="20" t="s">
        <v>1</v>
      </c>
      <c r="I102" s="150" t="str">
        <f>$I$2</f>
        <v/>
      </c>
      <c r="J102" s="151"/>
      <c r="K102" s="152"/>
      <c r="L102" s="50" t="s">
        <v>2</v>
      </c>
      <c r="M102" s="132" t="str">
        <f>$M$2</f>
        <v/>
      </c>
      <c r="N102" s="132"/>
    </row>
    <row r="103" spans="1:16" ht="27" customHeight="1" thickBot="1" x14ac:dyDescent="0.2">
      <c r="A103" s="21" t="s">
        <v>3</v>
      </c>
      <c r="B103" s="22">
        <f>$B$3</f>
        <v>278</v>
      </c>
      <c r="C103" s="109"/>
      <c r="D103" s="133" t="str">
        <f>$D$3</f>
        <v>東京金属事業健康保険組合</v>
      </c>
      <c r="E103" s="133"/>
      <c r="F103" s="133"/>
      <c r="G103" s="133"/>
      <c r="H103" s="23" t="s">
        <v>4</v>
      </c>
      <c r="I103" s="134" t="str">
        <f>$I$3</f>
        <v/>
      </c>
      <c r="J103" s="135"/>
      <c r="K103" s="136"/>
      <c r="L103" s="46" t="s">
        <v>5</v>
      </c>
      <c r="M103" s="137" t="str">
        <f>$M$3</f>
        <v/>
      </c>
      <c r="N103" s="138"/>
    </row>
    <row r="104" spans="1:16" ht="48" customHeight="1" x14ac:dyDescent="0.15">
      <c r="A104" s="24" t="s">
        <v>801</v>
      </c>
      <c r="B104" s="25" t="s">
        <v>802</v>
      </c>
      <c r="C104" s="26" t="s">
        <v>14</v>
      </c>
      <c r="D104" s="27" t="s">
        <v>800</v>
      </c>
      <c r="E104" s="27" t="s">
        <v>6</v>
      </c>
      <c r="F104" s="27" t="s">
        <v>7</v>
      </c>
      <c r="G104" s="28" t="s">
        <v>796</v>
      </c>
      <c r="H104" s="144" t="s">
        <v>15</v>
      </c>
      <c r="I104" s="145"/>
      <c r="J104" s="27" t="s">
        <v>793</v>
      </c>
      <c r="K104" s="14" t="s">
        <v>10</v>
      </c>
      <c r="L104" s="15" t="s">
        <v>11</v>
      </c>
      <c r="M104" s="4" t="s">
        <v>12</v>
      </c>
      <c r="N104" s="29" t="s">
        <v>13</v>
      </c>
    </row>
    <row r="105" spans="1:16" ht="36" customHeight="1" x14ac:dyDescent="0.15">
      <c r="A105" s="30" t="str">
        <f>IF(入力!$C61="","",入力!$B$2)</f>
        <v/>
      </c>
      <c r="B105" s="31" t="str">
        <f>IF($A105="","",VLOOKUP($P105,入力!$A$11:$M$310,3,FALSE))</f>
        <v/>
      </c>
      <c r="C105" s="31" t="str">
        <f>IF($A105="","",VLOOKUP($P105,入力!$A$11:$M$310,4,FALSE))</f>
        <v/>
      </c>
      <c r="D105" s="31" t="str">
        <f>IF($A105="","",VLOOKUP($P105,入力!$A$11:$M$310,5,FALSE))</f>
        <v/>
      </c>
      <c r="E105" s="31" t="str">
        <f>IF($A105="","",IF(VLOOKUP($P105,入力!$A$11:$M$310,6,FALSE)=1,"本人","家族"))</f>
        <v/>
      </c>
      <c r="F105" s="52" t="str">
        <f>IF($A105="","",VLOOKUP($P105,入力!$A$11:$M$310,7,FALSE))</f>
        <v/>
      </c>
      <c r="G105" s="31" t="str">
        <f>IF($A105="","",VLOOKUP($P105,入力!$A$11:$M$310,8,FALSE))</f>
        <v/>
      </c>
      <c r="H105" s="141" t="str">
        <f>IF($A105="","",VLOOKUP($P105,入力!$A$11:$M$310,9,FALSE))</f>
        <v/>
      </c>
      <c r="I105" s="142"/>
      <c r="J105" s="51" t="str">
        <f>IF($A105="","",VLOOKUP($P105,入力!$A$11:$M$310,10,FALSE))</f>
        <v/>
      </c>
      <c r="K105" s="51" t="str">
        <f>IF($A105="","",IF(VLOOKUP($P105,入力!$A$11:$M$310,11,FALSE)=1,"1.自己採取",IF(VLOOKUP($P105,入力!$A$11:$M$310,11,FALSE)=2,"2.医師採取",IF(VLOOKUP($P105,入力!$A$11:$M$310,11,FALSE)=3,"3.希望なし",""))))</f>
        <v/>
      </c>
      <c r="L105" s="51" t="str">
        <f>IF($A105="","",IF(VLOOKUP($P105,入力!$A$11:$M$310,12,FALSE)=1,"1.超音波",IF(VLOOKUP($P105,入力!$A$11:$M$310,12,FALSE)=2,"2.マンモ","")))</f>
        <v/>
      </c>
      <c r="M105" s="51" t="str">
        <f>IF($A105="","",VLOOKUP($P105,入力!$A$11:$M$310,13,FALSE))</f>
        <v/>
      </c>
      <c r="N105" s="57" t="str">
        <f>IF(M105="","",VLOOKUP(M105,医療機関データ!$A$2:$B$800,2,FALSE))</f>
        <v/>
      </c>
      <c r="O105" s="54" t="str">
        <f>IF(B105="","",DATEDIF(F105,45747,"Y"))</f>
        <v/>
      </c>
      <c r="P105" s="37">
        <f>P94+1</f>
        <v>51</v>
      </c>
    </row>
    <row r="106" spans="1:16" ht="36" customHeight="1" x14ac:dyDescent="0.15">
      <c r="A106" s="30" t="str">
        <f>IF(入力!$C62="","",入力!$B$2)</f>
        <v/>
      </c>
      <c r="B106" s="31" t="str">
        <f>IF($A106="","",VLOOKUP($P106,入力!$A$11:$M$310,3,FALSE))</f>
        <v/>
      </c>
      <c r="C106" s="31" t="str">
        <f>IF($A106="","",VLOOKUP($P106,入力!$A$11:$M$310,4,FALSE))</f>
        <v/>
      </c>
      <c r="D106" s="31" t="str">
        <f>IF($A106="","",VLOOKUP($P106,入力!$A$11:$M$310,5,FALSE))</f>
        <v/>
      </c>
      <c r="E106" s="31" t="str">
        <f>IF($A106="","",IF(VLOOKUP($P106,入力!$A$11:$M$310,6,FALSE)=1,"本人","家族"))</f>
        <v/>
      </c>
      <c r="F106" s="52" t="str">
        <f>IF($A106="","",VLOOKUP($P106,入力!$A$11:$M$310,7,FALSE))</f>
        <v/>
      </c>
      <c r="G106" s="31" t="str">
        <f>IF($A106="","",VLOOKUP($P106,入力!$A$11:$M$310,8,FALSE))</f>
        <v/>
      </c>
      <c r="H106" s="141" t="str">
        <f>IF($A106="","",VLOOKUP($P106,入力!$A$11:$M$310,9,FALSE))</f>
        <v/>
      </c>
      <c r="I106" s="142"/>
      <c r="J106" s="51" t="str">
        <f>IF($A106="","",VLOOKUP($P106,入力!$A$11:$M$310,10,FALSE))</f>
        <v/>
      </c>
      <c r="K106" s="51" t="str">
        <f>IF($A106="","",IF(VLOOKUP($P106,入力!$A$11:$M$310,11,FALSE)=1,"1.自己採取",IF(VLOOKUP($P106,入力!$A$11:$M$310,11,FALSE)=2,"2.医師採取",IF(VLOOKUP($P106,入力!$A$11:$M$310,11,FALSE)=3,"3.希望なし",""))))</f>
        <v/>
      </c>
      <c r="L106" s="51" t="str">
        <f>IF($A106="","",IF(VLOOKUP($P106,入力!$A$11:$M$310,12,FALSE)=1,"1.超音波",IF(VLOOKUP($P106,入力!$A$11:$M$310,12,FALSE)=2,"2.マンモ","")))</f>
        <v/>
      </c>
      <c r="M106" s="51" t="str">
        <f>IF($A106="","",VLOOKUP($P106,入力!$A$11:$M$310,13,FALSE))</f>
        <v/>
      </c>
      <c r="N106" s="57" t="str">
        <f>IF(M106="","",VLOOKUP(M106,医療機関データ!$A$2:$B$800,2,FALSE))</f>
        <v/>
      </c>
      <c r="O106" s="54" t="str">
        <f t="shared" ref="O106:O114" si="9">IF(B106="","",DATEDIF(F106,45747,"Y"))</f>
        <v/>
      </c>
      <c r="P106" s="37">
        <f>P105+1</f>
        <v>52</v>
      </c>
    </row>
    <row r="107" spans="1:16" ht="36" customHeight="1" x14ac:dyDescent="0.15">
      <c r="A107" s="30" t="str">
        <f>IF(入力!$C63="","",入力!$B$2)</f>
        <v/>
      </c>
      <c r="B107" s="31" t="str">
        <f>IF($A107="","",VLOOKUP($P107,入力!$A$11:$M$310,3,FALSE))</f>
        <v/>
      </c>
      <c r="C107" s="31" t="str">
        <f>IF($A107="","",VLOOKUP($P107,入力!$A$11:$M$310,4,FALSE))</f>
        <v/>
      </c>
      <c r="D107" s="31" t="str">
        <f>IF($A107="","",VLOOKUP($P107,入力!$A$11:$M$310,5,FALSE))</f>
        <v/>
      </c>
      <c r="E107" s="31" t="str">
        <f>IF($A107="","",IF(VLOOKUP($P107,入力!$A$11:$M$310,6,FALSE)=1,"本人","家族"))</f>
        <v/>
      </c>
      <c r="F107" s="52" t="str">
        <f>IF($A107="","",VLOOKUP($P107,入力!$A$11:$M$310,7,FALSE))</f>
        <v/>
      </c>
      <c r="G107" s="31" t="str">
        <f>IF($A107="","",VLOOKUP($P107,入力!$A$11:$M$310,8,FALSE))</f>
        <v/>
      </c>
      <c r="H107" s="141" t="str">
        <f>IF($A107="","",VLOOKUP($P107,入力!$A$11:$M$310,9,FALSE))</f>
        <v/>
      </c>
      <c r="I107" s="142"/>
      <c r="J107" s="51" t="str">
        <f>IF($A107="","",VLOOKUP($P107,入力!$A$11:$M$310,10,FALSE))</f>
        <v/>
      </c>
      <c r="K107" s="51" t="str">
        <f>IF($A107="","",IF(VLOOKUP($P107,入力!$A$11:$M$310,11,FALSE)=1,"1.自己採取",IF(VLOOKUP($P107,入力!$A$11:$M$310,11,FALSE)=2,"2.医師採取",IF(VLOOKUP($P107,入力!$A$11:$M$310,11,FALSE)=3,"3.希望なし",""))))</f>
        <v/>
      </c>
      <c r="L107" s="51" t="str">
        <f>IF($A107="","",IF(VLOOKUP($P107,入力!$A$11:$M$310,12,FALSE)=1,"1.超音波",IF(VLOOKUP($P107,入力!$A$11:$M$310,12,FALSE)=2,"2.マンモ","")))</f>
        <v/>
      </c>
      <c r="M107" s="51" t="str">
        <f>IF($A107="","",VLOOKUP($P107,入力!$A$11:$M$310,13,FALSE))</f>
        <v/>
      </c>
      <c r="N107" s="57" t="str">
        <f>IF(M107="","",VLOOKUP(M107,医療機関データ!$A$2:$B$800,2,FALSE))</f>
        <v/>
      </c>
      <c r="O107" s="54" t="str">
        <f t="shared" si="9"/>
        <v/>
      </c>
      <c r="P107" s="37">
        <f t="shared" ref="P107:P114" si="10">P106+1</f>
        <v>53</v>
      </c>
    </row>
    <row r="108" spans="1:16" ht="36" customHeight="1" x14ac:dyDescent="0.15">
      <c r="A108" s="30" t="str">
        <f>IF(入力!$C64="","",入力!$B$2)</f>
        <v/>
      </c>
      <c r="B108" s="31" t="str">
        <f>IF($A108="","",VLOOKUP($P108,入力!$A$11:$M$310,3,FALSE))</f>
        <v/>
      </c>
      <c r="C108" s="31" t="str">
        <f>IF($A108="","",VLOOKUP($P108,入力!$A$11:$M$310,4,FALSE))</f>
        <v/>
      </c>
      <c r="D108" s="31" t="str">
        <f>IF($A108="","",VLOOKUP($P108,入力!$A$11:$M$310,5,FALSE))</f>
        <v/>
      </c>
      <c r="E108" s="31" t="str">
        <f>IF($A108="","",IF(VLOOKUP($P108,入力!$A$11:$M$310,6,FALSE)=1,"本人","家族"))</f>
        <v/>
      </c>
      <c r="F108" s="52" t="str">
        <f>IF($A108="","",VLOOKUP($P108,入力!$A$11:$M$310,7,FALSE))</f>
        <v/>
      </c>
      <c r="G108" s="31" t="str">
        <f>IF($A108="","",VLOOKUP($P108,入力!$A$11:$M$310,8,FALSE))</f>
        <v/>
      </c>
      <c r="H108" s="141" t="str">
        <f>IF($A108="","",VLOOKUP($P108,入力!$A$11:$M$310,9,FALSE))</f>
        <v/>
      </c>
      <c r="I108" s="142"/>
      <c r="J108" s="51" t="str">
        <f>IF($A108="","",VLOOKUP($P108,入力!$A$11:$M$310,10,FALSE))</f>
        <v/>
      </c>
      <c r="K108" s="51" t="str">
        <f>IF($A108="","",IF(VLOOKUP($P108,入力!$A$11:$M$310,11,FALSE)=1,"1.自己採取",IF(VLOOKUP($P108,入力!$A$11:$M$310,11,FALSE)=2,"2.医師採取",IF(VLOOKUP($P108,入力!$A$11:$M$310,11,FALSE)=3,"3.希望なし",""))))</f>
        <v/>
      </c>
      <c r="L108" s="51" t="str">
        <f>IF($A108="","",IF(VLOOKUP($P108,入力!$A$11:$M$310,12,FALSE)=1,"1.超音波",IF(VLOOKUP($P108,入力!$A$11:$M$310,12,FALSE)=2,"2.マンモ","")))</f>
        <v/>
      </c>
      <c r="M108" s="51" t="str">
        <f>IF($A108="","",VLOOKUP($P108,入力!$A$11:$M$310,13,FALSE))</f>
        <v/>
      </c>
      <c r="N108" s="57" t="str">
        <f>IF(M108="","",VLOOKUP(M108,医療機関データ!$A$2:$B$800,2,FALSE))</f>
        <v/>
      </c>
      <c r="O108" s="54" t="str">
        <f t="shared" si="9"/>
        <v/>
      </c>
      <c r="P108" s="37">
        <f t="shared" si="10"/>
        <v>54</v>
      </c>
    </row>
    <row r="109" spans="1:16" ht="36" customHeight="1" x14ac:dyDescent="0.15">
      <c r="A109" s="30" t="str">
        <f>IF(入力!$C65="","",入力!$B$2)</f>
        <v/>
      </c>
      <c r="B109" s="31" t="str">
        <f>IF($A109="","",VLOOKUP($P109,入力!$A$11:$M$310,3,FALSE))</f>
        <v/>
      </c>
      <c r="C109" s="31" t="str">
        <f>IF($A109="","",VLOOKUP($P109,入力!$A$11:$M$310,4,FALSE))</f>
        <v/>
      </c>
      <c r="D109" s="31" t="str">
        <f>IF($A109="","",VLOOKUP($P109,入力!$A$11:$M$310,5,FALSE))</f>
        <v/>
      </c>
      <c r="E109" s="31" t="str">
        <f>IF($A109="","",IF(VLOOKUP($P109,入力!$A$11:$M$310,6,FALSE)=1,"本人","家族"))</f>
        <v/>
      </c>
      <c r="F109" s="52" t="str">
        <f>IF($A109="","",VLOOKUP($P109,入力!$A$11:$M$310,7,FALSE))</f>
        <v/>
      </c>
      <c r="G109" s="31" t="str">
        <f>IF($A109="","",VLOOKUP($P109,入力!$A$11:$M$310,8,FALSE))</f>
        <v/>
      </c>
      <c r="H109" s="141" t="str">
        <f>IF($A109="","",VLOOKUP($P109,入力!$A$11:$M$310,9,FALSE))</f>
        <v/>
      </c>
      <c r="I109" s="142"/>
      <c r="J109" s="51" t="str">
        <f>IF($A109="","",VLOOKUP($P109,入力!$A$11:$M$310,10,FALSE))</f>
        <v/>
      </c>
      <c r="K109" s="51" t="str">
        <f>IF($A109="","",IF(VLOOKUP($P109,入力!$A$11:$M$310,11,FALSE)=1,"1.自己採取",IF(VLOOKUP($P109,入力!$A$11:$M$310,11,FALSE)=2,"2.医師採取",IF(VLOOKUP($P109,入力!$A$11:$M$310,11,FALSE)=3,"3.希望なし",""))))</f>
        <v/>
      </c>
      <c r="L109" s="51" t="str">
        <f>IF($A109="","",IF(VLOOKUP($P109,入力!$A$11:$M$310,12,FALSE)=1,"1.超音波",IF(VLOOKUP($P109,入力!$A$11:$M$310,12,FALSE)=2,"2.マンモ","")))</f>
        <v/>
      </c>
      <c r="M109" s="51" t="str">
        <f>IF($A109="","",VLOOKUP($P109,入力!$A$11:$M$310,13,FALSE))</f>
        <v/>
      </c>
      <c r="N109" s="57" t="str">
        <f>IF(M109="","",VLOOKUP(M109,医療機関データ!$A$2:$B$800,2,FALSE))</f>
        <v/>
      </c>
      <c r="O109" s="54" t="str">
        <f t="shared" si="9"/>
        <v/>
      </c>
      <c r="P109" s="37">
        <f t="shared" si="10"/>
        <v>55</v>
      </c>
    </row>
    <row r="110" spans="1:16" ht="36" customHeight="1" x14ac:dyDescent="0.15">
      <c r="A110" s="30" t="str">
        <f>IF(入力!$C66="","",入力!$B$2)</f>
        <v/>
      </c>
      <c r="B110" s="31" t="str">
        <f>IF($A110="","",VLOOKUP($P110,入力!$A$11:$M$310,3,FALSE))</f>
        <v/>
      </c>
      <c r="C110" s="31" t="str">
        <f>IF($A110="","",VLOOKUP($P110,入力!$A$11:$M$310,4,FALSE))</f>
        <v/>
      </c>
      <c r="D110" s="31" t="str">
        <f>IF($A110="","",VLOOKUP($P110,入力!$A$11:$M$310,5,FALSE))</f>
        <v/>
      </c>
      <c r="E110" s="31" t="str">
        <f>IF($A110="","",IF(VLOOKUP($P110,入力!$A$11:$M$310,6,FALSE)=1,"本人","家族"))</f>
        <v/>
      </c>
      <c r="F110" s="52" t="str">
        <f>IF($A110="","",VLOOKUP($P110,入力!$A$11:$M$310,7,FALSE))</f>
        <v/>
      </c>
      <c r="G110" s="31" t="str">
        <f>IF($A110="","",VLOOKUP($P110,入力!$A$11:$M$310,8,FALSE))</f>
        <v/>
      </c>
      <c r="H110" s="141" t="str">
        <f>IF($A110="","",VLOOKUP($P110,入力!$A$11:$M$310,9,FALSE))</f>
        <v/>
      </c>
      <c r="I110" s="142"/>
      <c r="J110" s="51" t="str">
        <f>IF($A110="","",VLOOKUP($P110,入力!$A$11:$M$310,10,FALSE))</f>
        <v/>
      </c>
      <c r="K110" s="51" t="str">
        <f>IF($A110="","",IF(VLOOKUP($P110,入力!$A$11:$M$310,11,FALSE)=1,"1.自己採取",IF(VLOOKUP($P110,入力!$A$11:$M$310,11,FALSE)=2,"2.医師採取",IF(VLOOKUP($P110,入力!$A$11:$M$310,11,FALSE)=3,"3.希望なし",""))))</f>
        <v/>
      </c>
      <c r="L110" s="51" t="str">
        <f>IF($A110="","",IF(VLOOKUP($P110,入力!$A$11:$M$310,12,FALSE)=1,"1.超音波",IF(VLOOKUP($P110,入力!$A$11:$M$310,12,FALSE)=2,"2.マンモ","")))</f>
        <v/>
      </c>
      <c r="M110" s="51" t="str">
        <f>IF($A110="","",VLOOKUP($P110,入力!$A$11:$M$310,13,FALSE))</f>
        <v/>
      </c>
      <c r="N110" s="57" t="str">
        <f>IF(M110="","",VLOOKUP(M110,医療機関データ!$A$2:$B$800,2,FALSE))</f>
        <v/>
      </c>
      <c r="O110" s="54" t="str">
        <f t="shared" si="9"/>
        <v/>
      </c>
      <c r="P110" s="37">
        <f t="shared" si="10"/>
        <v>56</v>
      </c>
    </row>
    <row r="111" spans="1:16" ht="36" customHeight="1" x14ac:dyDescent="0.15">
      <c r="A111" s="30" t="str">
        <f>IF(入力!$C67="","",入力!$B$2)</f>
        <v/>
      </c>
      <c r="B111" s="31" t="str">
        <f>IF($A111="","",VLOOKUP($P111,入力!$A$11:$M$310,3,FALSE))</f>
        <v/>
      </c>
      <c r="C111" s="31" t="str">
        <f>IF($A111="","",VLOOKUP($P111,入力!$A$11:$M$310,4,FALSE))</f>
        <v/>
      </c>
      <c r="D111" s="31" t="str">
        <f>IF($A111="","",VLOOKUP($P111,入力!$A$11:$M$310,5,FALSE))</f>
        <v/>
      </c>
      <c r="E111" s="31" t="str">
        <f>IF($A111="","",IF(VLOOKUP($P111,入力!$A$11:$M$310,6,FALSE)=1,"本人","家族"))</f>
        <v/>
      </c>
      <c r="F111" s="52" t="str">
        <f>IF($A111="","",VLOOKUP($P111,入力!$A$11:$M$310,7,FALSE))</f>
        <v/>
      </c>
      <c r="G111" s="31" t="str">
        <f>IF($A111="","",VLOOKUP($P111,入力!$A$11:$M$310,8,FALSE))</f>
        <v/>
      </c>
      <c r="H111" s="141" t="str">
        <f>IF($A111="","",VLOOKUP($P111,入力!$A$11:$M$310,9,FALSE))</f>
        <v/>
      </c>
      <c r="I111" s="142"/>
      <c r="J111" s="51" t="str">
        <f>IF($A111="","",VLOOKUP($P111,入力!$A$11:$M$310,10,FALSE))</f>
        <v/>
      </c>
      <c r="K111" s="51" t="str">
        <f>IF($A111="","",IF(VLOOKUP($P111,入力!$A$11:$M$310,11,FALSE)=1,"1.自己採取",IF(VLOOKUP($P111,入力!$A$11:$M$310,11,FALSE)=2,"2.医師採取",IF(VLOOKUP($P111,入力!$A$11:$M$310,11,FALSE)=3,"3.希望なし",""))))</f>
        <v/>
      </c>
      <c r="L111" s="51" t="str">
        <f>IF($A111="","",IF(VLOOKUP($P111,入力!$A$11:$M$310,12,FALSE)=1,"1.超音波",IF(VLOOKUP($P111,入力!$A$11:$M$310,12,FALSE)=2,"2.マンモ","")))</f>
        <v/>
      </c>
      <c r="M111" s="51" t="str">
        <f>IF($A111="","",VLOOKUP($P111,入力!$A$11:$M$310,13,FALSE))</f>
        <v/>
      </c>
      <c r="N111" s="57" t="str">
        <f>IF(M111="","",VLOOKUP(M111,医療機関データ!$A$2:$B$800,2,FALSE))</f>
        <v/>
      </c>
      <c r="O111" s="54" t="str">
        <f t="shared" si="9"/>
        <v/>
      </c>
      <c r="P111" s="37">
        <f t="shared" si="10"/>
        <v>57</v>
      </c>
    </row>
    <row r="112" spans="1:16" ht="36" customHeight="1" x14ac:dyDescent="0.15">
      <c r="A112" s="30" t="str">
        <f>IF(入力!$C68="","",入力!$B$2)</f>
        <v/>
      </c>
      <c r="B112" s="31" t="str">
        <f>IF($A112="","",VLOOKUP($P112,入力!$A$11:$M$310,3,FALSE))</f>
        <v/>
      </c>
      <c r="C112" s="31" t="str">
        <f>IF($A112="","",VLOOKUP($P112,入力!$A$11:$M$310,4,FALSE))</f>
        <v/>
      </c>
      <c r="D112" s="31" t="str">
        <f>IF($A112="","",VLOOKUP($P112,入力!$A$11:$M$310,5,FALSE))</f>
        <v/>
      </c>
      <c r="E112" s="31" t="str">
        <f>IF($A112="","",IF(VLOOKUP($P112,入力!$A$11:$M$310,6,FALSE)=1,"本人","家族"))</f>
        <v/>
      </c>
      <c r="F112" s="52" t="str">
        <f>IF($A112="","",VLOOKUP($P112,入力!$A$11:$M$310,7,FALSE))</f>
        <v/>
      </c>
      <c r="G112" s="31" t="str">
        <f>IF($A112="","",VLOOKUP($P112,入力!$A$11:$M$310,8,FALSE))</f>
        <v/>
      </c>
      <c r="H112" s="141" t="str">
        <f>IF($A112="","",VLOOKUP($P112,入力!$A$11:$M$310,9,FALSE))</f>
        <v/>
      </c>
      <c r="I112" s="142"/>
      <c r="J112" s="51" t="str">
        <f>IF($A112="","",VLOOKUP($P112,入力!$A$11:$M$310,10,FALSE))</f>
        <v/>
      </c>
      <c r="K112" s="51" t="str">
        <f>IF($A112="","",IF(VLOOKUP($P112,入力!$A$11:$M$310,11,FALSE)=1,"1.自己採取",IF(VLOOKUP($P112,入力!$A$11:$M$310,11,FALSE)=2,"2.医師採取",IF(VLOOKUP($P112,入力!$A$11:$M$310,11,FALSE)=3,"3.希望なし",""))))</f>
        <v/>
      </c>
      <c r="L112" s="51" t="str">
        <f>IF($A112="","",IF(VLOOKUP($P112,入力!$A$11:$M$310,12,FALSE)=1,"1.超音波",IF(VLOOKUP($P112,入力!$A$11:$M$310,12,FALSE)=2,"2.マンモ","")))</f>
        <v/>
      </c>
      <c r="M112" s="51" t="str">
        <f>IF($A112="","",VLOOKUP($P112,入力!$A$11:$M$310,13,FALSE))</f>
        <v/>
      </c>
      <c r="N112" s="57" t="str">
        <f>IF(M112="","",VLOOKUP(M112,医療機関データ!$A$2:$B$800,2,FALSE))</f>
        <v/>
      </c>
      <c r="O112" s="54" t="str">
        <f t="shared" si="9"/>
        <v/>
      </c>
      <c r="P112" s="37">
        <f t="shared" si="10"/>
        <v>58</v>
      </c>
    </row>
    <row r="113" spans="1:16" ht="36" customHeight="1" x14ac:dyDescent="0.15">
      <c r="A113" s="30" t="str">
        <f>IF(入力!$C69="","",入力!$B$2)</f>
        <v/>
      </c>
      <c r="B113" s="31" t="str">
        <f>IF($A113="","",VLOOKUP($P113,入力!$A$11:$M$310,3,FALSE))</f>
        <v/>
      </c>
      <c r="C113" s="31" t="str">
        <f>IF($A113="","",VLOOKUP($P113,入力!$A$11:$M$310,4,FALSE))</f>
        <v/>
      </c>
      <c r="D113" s="31" t="str">
        <f>IF($A113="","",VLOOKUP($P113,入力!$A$11:$M$310,5,FALSE))</f>
        <v/>
      </c>
      <c r="E113" s="31" t="str">
        <f>IF($A113="","",IF(VLOOKUP($P113,入力!$A$11:$M$310,6,FALSE)=1,"本人","家族"))</f>
        <v/>
      </c>
      <c r="F113" s="52" t="str">
        <f>IF($A113="","",VLOOKUP($P113,入力!$A$11:$M$310,7,FALSE))</f>
        <v/>
      </c>
      <c r="G113" s="31" t="str">
        <f>IF($A113="","",VLOOKUP($P113,入力!$A$11:$M$310,8,FALSE))</f>
        <v/>
      </c>
      <c r="H113" s="141" t="str">
        <f>IF($A113="","",VLOOKUP($P113,入力!$A$11:$M$310,9,FALSE))</f>
        <v/>
      </c>
      <c r="I113" s="142"/>
      <c r="J113" s="51" t="str">
        <f>IF($A113="","",VLOOKUP($P113,入力!$A$11:$M$310,10,FALSE))</f>
        <v/>
      </c>
      <c r="K113" s="51" t="str">
        <f>IF($A113="","",IF(VLOOKUP($P113,入力!$A$11:$M$310,11,FALSE)=1,"1.自己採取",IF(VLOOKUP($P113,入力!$A$11:$M$310,11,FALSE)=2,"2.医師採取",IF(VLOOKUP($P113,入力!$A$11:$M$310,11,FALSE)=3,"3.希望なし",""))))</f>
        <v/>
      </c>
      <c r="L113" s="51" t="str">
        <f>IF($A113="","",IF(VLOOKUP($P113,入力!$A$11:$M$310,12,FALSE)=1,"1.超音波",IF(VLOOKUP($P113,入力!$A$11:$M$310,12,FALSE)=2,"2.マンモ","")))</f>
        <v/>
      </c>
      <c r="M113" s="51" t="str">
        <f>IF($A113="","",VLOOKUP($P113,入力!$A$11:$M$310,13,FALSE))</f>
        <v/>
      </c>
      <c r="N113" s="57" t="str">
        <f>IF(M113="","",VLOOKUP(M113,医療機関データ!$A$2:$B$800,2,FALSE))</f>
        <v/>
      </c>
      <c r="O113" s="54" t="str">
        <f t="shared" si="9"/>
        <v/>
      </c>
      <c r="P113" s="37">
        <f t="shared" si="10"/>
        <v>59</v>
      </c>
    </row>
    <row r="114" spans="1:16" ht="36" customHeight="1" thickBot="1" x14ac:dyDescent="0.2">
      <c r="A114" s="30" t="str">
        <f>IF(入力!$C70="","",入力!$B$2)</f>
        <v/>
      </c>
      <c r="B114" s="31" t="str">
        <f>IF($A114="","",VLOOKUP($P114,入力!$A$11:$M$310,3,FALSE))</f>
        <v/>
      </c>
      <c r="C114" s="31" t="str">
        <f>IF($A114="","",VLOOKUP($P114,入力!$A$11:$M$310,4,FALSE))</f>
        <v/>
      </c>
      <c r="D114" s="31" t="str">
        <f>IF($A114="","",VLOOKUP($P114,入力!$A$11:$M$310,5,FALSE))</f>
        <v/>
      </c>
      <c r="E114" s="31" t="str">
        <f>IF($A114="","",IF(VLOOKUP($P114,入力!$A$11:$M$310,6,FALSE)=1,"本人","家族"))</f>
        <v/>
      </c>
      <c r="F114" s="52" t="str">
        <f>IF($A114="","",VLOOKUP($P114,入力!$A$11:$M$310,7,FALSE))</f>
        <v/>
      </c>
      <c r="G114" s="31" t="str">
        <f>IF($A114="","",VLOOKUP($P114,入力!$A$11:$M$310,8,FALSE))</f>
        <v/>
      </c>
      <c r="H114" s="141" t="str">
        <f>IF($A114="","",VLOOKUP($P114,入力!$A$11:$M$310,9,FALSE))</f>
        <v/>
      </c>
      <c r="I114" s="142"/>
      <c r="J114" s="53" t="str">
        <f>IF($A114="","",VLOOKUP($P114,入力!$A$11:$M$310,10,FALSE))</f>
        <v/>
      </c>
      <c r="K114" s="53" t="str">
        <f>IF($A114="","",IF(VLOOKUP($P114,入力!$A$11:$M$310,11,FALSE)=1,"1.自己採取",IF(VLOOKUP($P114,入力!$A$11:$M$310,11,FALSE)=2,"2.医師採取",IF(VLOOKUP($P114,入力!$A$11:$M$310,11,FALSE)=3,"3.希望なし",""))))</f>
        <v/>
      </c>
      <c r="L114" s="53" t="str">
        <f>IF($A114="","",IF(VLOOKUP($P114,入力!$A$11:$M$310,12,FALSE)=1,"1.超音波",IF(VLOOKUP($P114,入力!$A$11:$M$310,12,FALSE)=2,"2.マンモ","")))</f>
        <v/>
      </c>
      <c r="M114" s="53" t="str">
        <f>IF($A114="","",VLOOKUP($P114,入力!$A$11:$M$310,13,FALSE))</f>
        <v/>
      </c>
      <c r="N114" s="58" t="str">
        <f>IF(M114="","",VLOOKUP(M114,医療機関データ!$A$2:$B$800,2,FALSE))</f>
        <v/>
      </c>
      <c r="O114" s="54" t="str">
        <f t="shared" si="9"/>
        <v/>
      </c>
      <c r="P114" s="37">
        <f t="shared" si="10"/>
        <v>60</v>
      </c>
    </row>
    <row r="115" spans="1:16" ht="21" customHeight="1" x14ac:dyDescent="0.15">
      <c r="A115" s="146" t="s">
        <v>809</v>
      </c>
      <c r="B115" s="47" t="s">
        <v>807</v>
      </c>
      <c r="C115" s="32"/>
      <c r="D115" s="32"/>
      <c r="E115" s="32"/>
      <c r="F115" s="32"/>
      <c r="G115" s="32"/>
      <c r="H115" s="32"/>
      <c r="I115" s="32"/>
      <c r="J115" s="33"/>
      <c r="K115" s="34"/>
      <c r="L115" s="35" t="s">
        <v>8</v>
      </c>
      <c r="M115" s="35" t="s">
        <v>9</v>
      </c>
      <c r="N115" s="36"/>
      <c r="O115" s="55"/>
    </row>
    <row r="116" spans="1:16" ht="21" customHeight="1" x14ac:dyDescent="0.15">
      <c r="A116" s="147"/>
      <c r="B116" s="48" t="s">
        <v>806</v>
      </c>
      <c r="C116" s="38"/>
      <c r="D116" s="38"/>
      <c r="E116" s="38"/>
      <c r="F116" s="38"/>
      <c r="G116" s="38"/>
      <c r="H116" s="38"/>
      <c r="I116" s="38"/>
      <c r="J116" s="38"/>
      <c r="K116" s="39" t="s">
        <v>16</v>
      </c>
      <c r="L116" s="40">
        <f>COUNTIFS(E105:E114,"本人",O105:O114,"&lt;40")</f>
        <v>0</v>
      </c>
      <c r="M116" s="40">
        <f>COUNTIFS(E105:E114,"家族",O105:O114,"&lt;40")</f>
        <v>0</v>
      </c>
      <c r="N116" s="41"/>
    </row>
    <row r="117" spans="1:16" ht="21" customHeight="1" x14ac:dyDescent="0.15">
      <c r="A117" s="147"/>
      <c r="B117" s="48" t="s">
        <v>805</v>
      </c>
      <c r="C117" s="38"/>
      <c r="D117" s="38"/>
      <c r="E117" s="38"/>
      <c r="F117" s="38"/>
      <c r="G117" s="38"/>
      <c r="H117" s="38"/>
      <c r="I117" s="38"/>
      <c r="J117" s="38"/>
      <c r="K117" s="39" t="s">
        <v>17</v>
      </c>
      <c r="L117" s="42">
        <f>COUNTIFS(E105:E114,"本人",O105:O114,"&gt;=40")</f>
        <v>0</v>
      </c>
      <c r="M117" s="43">
        <f>COUNTIFS(E105:E114,"家族",O105:O114,"&gt;=40")</f>
        <v>0</v>
      </c>
      <c r="N117" s="41"/>
    </row>
    <row r="118" spans="1:16" ht="21" customHeight="1" x14ac:dyDescent="0.15">
      <c r="A118" s="147"/>
      <c r="B118" s="48" t="s">
        <v>808</v>
      </c>
      <c r="C118" s="38"/>
      <c r="D118" s="38"/>
      <c r="E118" s="38"/>
      <c r="F118" s="38"/>
      <c r="G118" s="38"/>
      <c r="H118" s="38"/>
      <c r="I118" s="38"/>
      <c r="J118" s="38"/>
      <c r="K118" s="44" t="s">
        <v>18</v>
      </c>
      <c r="L118" s="45">
        <f>SUM(L116:L117)</f>
        <v>0</v>
      </c>
      <c r="M118" s="45">
        <f>SUM(M116:M117)</f>
        <v>0</v>
      </c>
      <c r="N118" s="41"/>
    </row>
    <row r="119" spans="1:16" ht="21" customHeight="1" x14ac:dyDescent="0.15">
      <c r="A119" s="147"/>
      <c r="B119" s="48" t="str">
        <f>$B$19</f>
        <v>⑤申込締切日は、令和8年1月7日（水）です。＜FAXは不可＞</v>
      </c>
      <c r="C119" s="38"/>
      <c r="D119" s="38"/>
      <c r="E119" s="38"/>
      <c r="F119" s="38"/>
      <c r="G119" s="38"/>
      <c r="H119" s="38"/>
      <c r="I119" s="38"/>
      <c r="J119" s="38"/>
      <c r="L119" s="148">
        <f>SUM(L118:M118)</f>
        <v>0</v>
      </c>
      <c r="M119" s="149"/>
    </row>
    <row r="120" spans="1:16" ht="21" customHeight="1" x14ac:dyDescent="0.15">
      <c r="B120" s="123" t="s">
        <v>810</v>
      </c>
      <c r="C120" s="124"/>
      <c r="D120" s="124"/>
      <c r="E120" s="124"/>
      <c r="F120" s="124"/>
      <c r="G120" s="124"/>
      <c r="H120" s="124"/>
      <c r="I120" s="124"/>
      <c r="J120" s="124"/>
      <c r="K120" s="124"/>
      <c r="L120" s="125"/>
    </row>
    <row r="121" spans="1:16" ht="27" customHeight="1" x14ac:dyDescent="0.15">
      <c r="A121" s="155" t="str">
        <f>$A$1</f>
        <v>令和８年度　春季女性生活習慣病予防健診</v>
      </c>
      <c r="B121" s="155"/>
      <c r="C121" s="126"/>
      <c r="D121" s="126"/>
      <c r="E121" s="126"/>
      <c r="F121" s="126"/>
      <c r="G121" s="16"/>
      <c r="H121" s="17"/>
      <c r="I121" s="17"/>
      <c r="M121" s="19"/>
      <c r="N121" s="18">
        <f>N101+1</f>
        <v>7</v>
      </c>
    </row>
    <row r="122" spans="1:16" ht="27" customHeight="1" x14ac:dyDescent="0.15">
      <c r="A122" s="127" t="s">
        <v>0</v>
      </c>
      <c r="B122" s="128"/>
      <c r="C122" s="49"/>
      <c r="D122" s="143" t="s">
        <v>812</v>
      </c>
      <c r="E122" s="143"/>
      <c r="F122" s="143"/>
      <c r="G122" s="143"/>
      <c r="H122" s="20" t="s">
        <v>1</v>
      </c>
      <c r="I122" s="150" t="str">
        <f>$I$2</f>
        <v/>
      </c>
      <c r="J122" s="151"/>
      <c r="K122" s="152"/>
      <c r="L122" s="50" t="s">
        <v>2</v>
      </c>
      <c r="M122" s="132" t="str">
        <f>$M$2</f>
        <v/>
      </c>
      <c r="N122" s="132"/>
    </row>
    <row r="123" spans="1:16" ht="27" customHeight="1" thickBot="1" x14ac:dyDescent="0.2">
      <c r="A123" s="21" t="s">
        <v>3</v>
      </c>
      <c r="B123" s="22">
        <f>$B$3</f>
        <v>278</v>
      </c>
      <c r="C123" s="109"/>
      <c r="D123" s="133" t="str">
        <f>$D$3</f>
        <v>東京金属事業健康保険組合</v>
      </c>
      <c r="E123" s="133"/>
      <c r="F123" s="133"/>
      <c r="G123" s="133"/>
      <c r="H123" s="23" t="s">
        <v>4</v>
      </c>
      <c r="I123" s="134" t="str">
        <f>$I$3</f>
        <v/>
      </c>
      <c r="J123" s="135"/>
      <c r="K123" s="136"/>
      <c r="L123" s="46" t="s">
        <v>5</v>
      </c>
      <c r="M123" s="137" t="str">
        <f>$M$3</f>
        <v/>
      </c>
      <c r="N123" s="138"/>
    </row>
    <row r="124" spans="1:16" ht="48" customHeight="1" x14ac:dyDescent="0.15">
      <c r="A124" s="24" t="s">
        <v>801</v>
      </c>
      <c r="B124" s="25" t="s">
        <v>802</v>
      </c>
      <c r="C124" s="26" t="s">
        <v>14</v>
      </c>
      <c r="D124" s="27" t="s">
        <v>800</v>
      </c>
      <c r="E124" s="27" t="s">
        <v>6</v>
      </c>
      <c r="F124" s="27" t="s">
        <v>7</v>
      </c>
      <c r="G124" s="28" t="s">
        <v>796</v>
      </c>
      <c r="H124" s="144" t="s">
        <v>15</v>
      </c>
      <c r="I124" s="145"/>
      <c r="J124" s="27" t="s">
        <v>793</v>
      </c>
      <c r="K124" s="14" t="s">
        <v>10</v>
      </c>
      <c r="L124" s="15" t="s">
        <v>11</v>
      </c>
      <c r="M124" s="4" t="s">
        <v>12</v>
      </c>
      <c r="N124" s="29" t="s">
        <v>13</v>
      </c>
    </row>
    <row r="125" spans="1:16" ht="36" customHeight="1" x14ac:dyDescent="0.15">
      <c r="A125" s="30" t="str">
        <f>IF(入力!$C71="","",入力!$B$2)</f>
        <v/>
      </c>
      <c r="B125" s="31" t="str">
        <f>IF($A125="","",VLOOKUP($P125,入力!$A$11:$M$310,3,FALSE))</f>
        <v/>
      </c>
      <c r="C125" s="31" t="str">
        <f>IF($A125="","",VLOOKUP($P125,入力!$A$11:$M$310,4,FALSE))</f>
        <v/>
      </c>
      <c r="D125" s="31" t="str">
        <f>IF($A125="","",VLOOKUP($P125,入力!$A$11:$M$310,5,FALSE))</f>
        <v/>
      </c>
      <c r="E125" s="31" t="str">
        <f>IF($A125="","",IF(VLOOKUP($P125,入力!$A$11:$M$310,6,FALSE)=1,"本人","家族"))</f>
        <v/>
      </c>
      <c r="F125" s="52" t="str">
        <f>IF($A125="","",VLOOKUP($P125,入力!$A$11:$M$310,7,FALSE))</f>
        <v/>
      </c>
      <c r="G125" s="31" t="str">
        <f>IF($A125="","",VLOOKUP($P125,入力!$A$11:$M$310,8,FALSE))</f>
        <v/>
      </c>
      <c r="H125" s="141" t="str">
        <f>IF($A125="","",VLOOKUP($P125,入力!$A$11:$M$310,9,FALSE))</f>
        <v/>
      </c>
      <c r="I125" s="142"/>
      <c r="J125" s="51" t="str">
        <f>IF($A125="","",VLOOKUP($P125,入力!$A$11:$M$310,10,FALSE))</f>
        <v/>
      </c>
      <c r="K125" s="51" t="str">
        <f>IF($A125="","",IF(VLOOKUP($P125,入力!$A$11:$M$310,11,FALSE)=1,"1.自己採取",IF(VLOOKUP($P125,入力!$A$11:$M$310,11,FALSE)=2,"2.医師採取",IF(VLOOKUP($P125,入力!$A$11:$M$310,11,FALSE)=3,"3.希望なし",""))))</f>
        <v/>
      </c>
      <c r="L125" s="51" t="str">
        <f>IF($A125="","",IF(VLOOKUP($P125,入力!$A$11:$M$310,12,FALSE)=1,"1.超音波",IF(VLOOKUP($P125,入力!$A$11:$M$310,12,FALSE)=2,"2.マンモ","")))</f>
        <v/>
      </c>
      <c r="M125" s="51" t="str">
        <f>IF($A125="","",VLOOKUP($P125,入力!$A$11:$M$310,13,FALSE))</f>
        <v/>
      </c>
      <c r="N125" s="57" t="str">
        <f>IF(M125="","",VLOOKUP(M125,医療機関データ!$A$2:$B$800,2,FALSE))</f>
        <v/>
      </c>
      <c r="O125" s="54" t="str">
        <f>IF(B125="","",DATEDIF(F125,45747,"Y"))</f>
        <v/>
      </c>
      <c r="P125" s="37">
        <f>P114+1</f>
        <v>61</v>
      </c>
    </row>
    <row r="126" spans="1:16" ht="36" customHeight="1" x14ac:dyDescent="0.15">
      <c r="A126" s="30" t="str">
        <f>IF(入力!$C72="","",入力!$B$2)</f>
        <v/>
      </c>
      <c r="B126" s="31" t="str">
        <f>IF($A126="","",VLOOKUP($P126,入力!$A$11:$M$310,3,FALSE))</f>
        <v/>
      </c>
      <c r="C126" s="31" t="str">
        <f>IF($A126="","",VLOOKUP($P126,入力!$A$11:$M$310,4,FALSE))</f>
        <v/>
      </c>
      <c r="D126" s="31" t="str">
        <f>IF($A126="","",VLOOKUP($P126,入力!$A$11:$M$310,5,FALSE))</f>
        <v/>
      </c>
      <c r="E126" s="31" t="str">
        <f>IF($A126="","",IF(VLOOKUP($P126,入力!$A$11:$M$310,6,FALSE)=1,"本人","家族"))</f>
        <v/>
      </c>
      <c r="F126" s="52" t="str">
        <f>IF($A126="","",VLOOKUP($P126,入力!$A$11:$M$310,7,FALSE))</f>
        <v/>
      </c>
      <c r="G126" s="31" t="str">
        <f>IF($A126="","",VLOOKUP($P126,入力!$A$11:$M$310,8,FALSE))</f>
        <v/>
      </c>
      <c r="H126" s="141" t="str">
        <f>IF($A126="","",VLOOKUP($P126,入力!$A$11:$M$310,9,FALSE))</f>
        <v/>
      </c>
      <c r="I126" s="142"/>
      <c r="J126" s="51" t="str">
        <f>IF($A126="","",VLOOKUP($P126,入力!$A$11:$M$310,10,FALSE))</f>
        <v/>
      </c>
      <c r="K126" s="51" t="str">
        <f>IF($A126="","",IF(VLOOKUP($P126,入力!$A$11:$M$310,11,FALSE)=1,"1.自己採取",IF(VLOOKUP($P126,入力!$A$11:$M$310,11,FALSE)=2,"2.医師採取",IF(VLOOKUP($P126,入力!$A$11:$M$310,11,FALSE)=3,"3.希望なし",""))))</f>
        <v/>
      </c>
      <c r="L126" s="51" t="str">
        <f>IF($A126="","",IF(VLOOKUP($P126,入力!$A$11:$M$310,12,FALSE)=1,"1.超音波",IF(VLOOKUP($P126,入力!$A$11:$M$310,12,FALSE)=2,"2.マンモ","")))</f>
        <v/>
      </c>
      <c r="M126" s="51" t="str">
        <f>IF($A126="","",VLOOKUP($P126,入力!$A$11:$M$310,13,FALSE))</f>
        <v/>
      </c>
      <c r="N126" s="57" t="str">
        <f>IF(M126="","",VLOOKUP(M126,医療機関データ!$A$2:$B$800,2,FALSE))</f>
        <v/>
      </c>
      <c r="O126" s="54" t="str">
        <f t="shared" ref="O126:O134" si="11">IF(B126="","",DATEDIF(F126,45747,"Y"))</f>
        <v/>
      </c>
      <c r="P126" s="37">
        <f>P125+1</f>
        <v>62</v>
      </c>
    </row>
    <row r="127" spans="1:16" ht="36" customHeight="1" x14ac:dyDescent="0.15">
      <c r="A127" s="30" t="str">
        <f>IF(入力!$C73="","",入力!$B$2)</f>
        <v/>
      </c>
      <c r="B127" s="31" t="str">
        <f>IF($A127="","",VLOOKUP($P127,入力!$A$11:$M$310,3,FALSE))</f>
        <v/>
      </c>
      <c r="C127" s="31" t="str">
        <f>IF($A127="","",VLOOKUP($P127,入力!$A$11:$M$310,4,FALSE))</f>
        <v/>
      </c>
      <c r="D127" s="31" t="str">
        <f>IF($A127="","",VLOOKUP($P127,入力!$A$11:$M$310,5,FALSE))</f>
        <v/>
      </c>
      <c r="E127" s="31" t="str">
        <f>IF($A127="","",IF(VLOOKUP($P127,入力!$A$11:$M$310,6,FALSE)=1,"本人","家族"))</f>
        <v/>
      </c>
      <c r="F127" s="52" t="str">
        <f>IF($A127="","",VLOOKUP($P127,入力!$A$11:$M$310,7,FALSE))</f>
        <v/>
      </c>
      <c r="G127" s="31" t="str">
        <f>IF($A127="","",VLOOKUP($P127,入力!$A$11:$M$310,8,FALSE))</f>
        <v/>
      </c>
      <c r="H127" s="141" t="str">
        <f>IF($A127="","",VLOOKUP($P127,入力!$A$11:$M$310,9,FALSE))</f>
        <v/>
      </c>
      <c r="I127" s="142"/>
      <c r="J127" s="51" t="str">
        <f>IF($A127="","",VLOOKUP($P127,入力!$A$11:$M$310,10,FALSE))</f>
        <v/>
      </c>
      <c r="K127" s="51" t="str">
        <f>IF($A127="","",IF(VLOOKUP($P127,入力!$A$11:$M$310,11,FALSE)=1,"1.自己採取",IF(VLOOKUP($P127,入力!$A$11:$M$310,11,FALSE)=2,"2.医師採取",IF(VLOOKUP($P127,入力!$A$11:$M$310,11,FALSE)=3,"3.希望なし",""))))</f>
        <v/>
      </c>
      <c r="L127" s="51" t="str">
        <f>IF($A127="","",IF(VLOOKUP($P127,入力!$A$11:$M$310,12,FALSE)=1,"1.超音波",IF(VLOOKUP($P127,入力!$A$11:$M$310,12,FALSE)=2,"2.マンモ","")))</f>
        <v/>
      </c>
      <c r="M127" s="51" t="str">
        <f>IF($A127="","",VLOOKUP($P127,入力!$A$11:$M$310,13,FALSE))</f>
        <v/>
      </c>
      <c r="N127" s="57" t="str">
        <f>IF(M127="","",VLOOKUP(M127,医療機関データ!$A$2:$B$800,2,FALSE))</f>
        <v/>
      </c>
      <c r="O127" s="54" t="str">
        <f t="shared" si="11"/>
        <v/>
      </c>
      <c r="P127" s="37">
        <f t="shared" ref="P127:P134" si="12">P126+1</f>
        <v>63</v>
      </c>
    </row>
    <row r="128" spans="1:16" ht="36" customHeight="1" x14ac:dyDescent="0.15">
      <c r="A128" s="30" t="str">
        <f>IF(入力!$C74="","",入力!$B$2)</f>
        <v/>
      </c>
      <c r="B128" s="31" t="str">
        <f>IF($A128="","",VLOOKUP($P128,入力!$A$11:$M$310,3,FALSE))</f>
        <v/>
      </c>
      <c r="C128" s="31" t="str">
        <f>IF($A128="","",VLOOKUP($P128,入力!$A$11:$M$310,4,FALSE))</f>
        <v/>
      </c>
      <c r="D128" s="31" t="str">
        <f>IF($A128="","",VLOOKUP($P128,入力!$A$11:$M$310,5,FALSE))</f>
        <v/>
      </c>
      <c r="E128" s="31" t="str">
        <f>IF($A128="","",IF(VLOOKUP($P128,入力!$A$11:$M$310,6,FALSE)=1,"本人","家族"))</f>
        <v/>
      </c>
      <c r="F128" s="52" t="str">
        <f>IF($A128="","",VLOOKUP($P128,入力!$A$11:$M$310,7,FALSE))</f>
        <v/>
      </c>
      <c r="G128" s="31" t="str">
        <f>IF($A128="","",VLOOKUP($P128,入力!$A$11:$M$310,8,FALSE))</f>
        <v/>
      </c>
      <c r="H128" s="141" t="str">
        <f>IF($A128="","",VLOOKUP($P128,入力!$A$11:$M$310,9,FALSE))</f>
        <v/>
      </c>
      <c r="I128" s="142"/>
      <c r="J128" s="51" t="str">
        <f>IF($A128="","",VLOOKUP($P128,入力!$A$11:$M$310,10,FALSE))</f>
        <v/>
      </c>
      <c r="K128" s="51" t="str">
        <f>IF($A128="","",IF(VLOOKUP($P128,入力!$A$11:$M$310,11,FALSE)=1,"1.自己採取",IF(VLOOKUP($P128,入力!$A$11:$M$310,11,FALSE)=2,"2.医師採取",IF(VLOOKUP($P128,入力!$A$11:$M$310,11,FALSE)=3,"3.希望なし",""))))</f>
        <v/>
      </c>
      <c r="L128" s="51" t="str">
        <f>IF($A128="","",IF(VLOOKUP($P128,入力!$A$11:$M$310,12,FALSE)=1,"1.超音波",IF(VLOOKUP($P128,入力!$A$11:$M$310,12,FALSE)=2,"2.マンモ","")))</f>
        <v/>
      </c>
      <c r="M128" s="51" t="str">
        <f>IF($A128="","",VLOOKUP($P128,入力!$A$11:$M$310,13,FALSE))</f>
        <v/>
      </c>
      <c r="N128" s="57" t="str">
        <f>IF(M128="","",VLOOKUP(M128,医療機関データ!$A$2:$B$800,2,FALSE))</f>
        <v/>
      </c>
      <c r="O128" s="54" t="str">
        <f t="shared" si="11"/>
        <v/>
      </c>
      <c r="P128" s="37">
        <f t="shared" si="12"/>
        <v>64</v>
      </c>
    </row>
    <row r="129" spans="1:16" ht="36" customHeight="1" x14ac:dyDescent="0.15">
      <c r="A129" s="30" t="str">
        <f>IF(入力!$C75="","",入力!$B$2)</f>
        <v/>
      </c>
      <c r="B129" s="31" t="str">
        <f>IF($A129="","",VLOOKUP($P129,入力!$A$11:$M$310,3,FALSE))</f>
        <v/>
      </c>
      <c r="C129" s="31" t="str">
        <f>IF($A129="","",VLOOKUP($P129,入力!$A$11:$M$310,4,FALSE))</f>
        <v/>
      </c>
      <c r="D129" s="31" t="str">
        <f>IF($A129="","",VLOOKUP($P129,入力!$A$11:$M$310,5,FALSE))</f>
        <v/>
      </c>
      <c r="E129" s="31" t="str">
        <f>IF($A129="","",IF(VLOOKUP($P129,入力!$A$11:$M$310,6,FALSE)=1,"本人","家族"))</f>
        <v/>
      </c>
      <c r="F129" s="52" t="str">
        <f>IF($A129="","",VLOOKUP($P129,入力!$A$11:$M$310,7,FALSE))</f>
        <v/>
      </c>
      <c r="G129" s="31" t="str">
        <f>IF($A129="","",VLOOKUP($P129,入力!$A$11:$M$310,8,FALSE))</f>
        <v/>
      </c>
      <c r="H129" s="141" t="str">
        <f>IF($A129="","",VLOOKUP($P129,入力!$A$11:$M$310,9,FALSE))</f>
        <v/>
      </c>
      <c r="I129" s="142"/>
      <c r="J129" s="51" t="str">
        <f>IF($A129="","",VLOOKUP($P129,入力!$A$11:$M$310,10,FALSE))</f>
        <v/>
      </c>
      <c r="K129" s="51" t="str">
        <f>IF($A129="","",IF(VLOOKUP($P129,入力!$A$11:$M$310,11,FALSE)=1,"1.自己採取",IF(VLOOKUP($P129,入力!$A$11:$M$310,11,FALSE)=2,"2.医師採取",IF(VLOOKUP($P129,入力!$A$11:$M$310,11,FALSE)=3,"3.希望なし",""))))</f>
        <v/>
      </c>
      <c r="L129" s="51" t="str">
        <f>IF($A129="","",IF(VLOOKUP($P129,入力!$A$11:$M$310,12,FALSE)=1,"1.超音波",IF(VLOOKUP($P129,入力!$A$11:$M$310,12,FALSE)=2,"2.マンモ","")))</f>
        <v/>
      </c>
      <c r="M129" s="51" t="str">
        <f>IF($A129="","",VLOOKUP($P129,入力!$A$11:$M$310,13,FALSE))</f>
        <v/>
      </c>
      <c r="N129" s="57" t="str">
        <f>IF(M129="","",VLOOKUP(M129,医療機関データ!$A$2:$B$800,2,FALSE))</f>
        <v/>
      </c>
      <c r="O129" s="54" t="str">
        <f t="shared" si="11"/>
        <v/>
      </c>
      <c r="P129" s="37">
        <f t="shared" si="12"/>
        <v>65</v>
      </c>
    </row>
    <row r="130" spans="1:16" ht="36" customHeight="1" x14ac:dyDescent="0.15">
      <c r="A130" s="30" t="str">
        <f>IF(入力!$C76="","",入力!$B$2)</f>
        <v/>
      </c>
      <c r="B130" s="31" t="str">
        <f>IF($A130="","",VLOOKUP($P130,入力!$A$11:$M$310,3,FALSE))</f>
        <v/>
      </c>
      <c r="C130" s="31" t="str">
        <f>IF($A130="","",VLOOKUP($P130,入力!$A$11:$M$310,4,FALSE))</f>
        <v/>
      </c>
      <c r="D130" s="31" t="str">
        <f>IF($A130="","",VLOOKUP($P130,入力!$A$11:$M$310,5,FALSE))</f>
        <v/>
      </c>
      <c r="E130" s="31" t="str">
        <f>IF($A130="","",IF(VLOOKUP($P130,入力!$A$11:$M$310,6,FALSE)=1,"本人","家族"))</f>
        <v/>
      </c>
      <c r="F130" s="52" t="str">
        <f>IF($A130="","",VLOOKUP($P130,入力!$A$11:$M$310,7,FALSE))</f>
        <v/>
      </c>
      <c r="G130" s="31" t="str">
        <f>IF($A130="","",VLOOKUP($P130,入力!$A$11:$M$310,8,FALSE))</f>
        <v/>
      </c>
      <c r="H130" s="141" t="str">
        <f>IF($A130="","",VLOOKUP($P130,入力!$A$11:$M$310,9,FALSE))</f>
        <v/>
      </c>
      <c r="I130" s="142"/>
      <c r="J130" s="51" t="str">
        <f>IF($A130="","",VLOOKUP($P130,入力!$A$11:$M$310,10,FALSE))</f>
        <v/>
      </c>
      <c r="K130" s="51" t="str">
        <f>IF($A130="","",IF(VLOOKUP($P130,入力!$A$11:$M$310,11,FALSE)=1,"1.自己採取",IF(VLOOKUP($P130,入力!$A$11:$M$310,11,FALSE)=2,"2.医師採取",IF(VLOOKUP($P130,入力!$A$11:$M$310,11,FALSE)=3,"3.希望なし",""))))</f>
        <v/>
      </c>
      <c r="L130" s="51" t="str">
        <f>IF($A130="","",IF(VLOOKUP($P130,入力!$A$11:$M$310,12,FALSE)=1,"1.超音波",IF(VLOOKUP($P130,入力!$A$11:$M$310,12,FALSE)=2,"2.マンモ","")))</f>
        <v/>
      </c>
      <c r="M130" s="51" t="str">
        <f>IF($A130="","",VLOOKUP($P130,入力!$A$11:$M$310,13,FALSE))</f>
        <v/>
      </c>
      <c r="N130" s="57" t="str">
        <f>IF(M130="","",VLOOKUP(M130,医療機関データ!$A$2:$B$800,2,FALSE))</f>
        <v/>
      </c>
      <c r="O130" s="54" t="str">
        <f t="shared" si="11"/>
        <v/>
      </c>
      <c r="P130" s="37">
        <f t="shared" si="12"/>
        <v>66</v>
      </c>
    </row>
    <row r="131" spans="1:16" ht="36" customHeight="1" x14ac:dyDescent="0.15">
      <c r="A131" s="30" t="str">
        <f>IF(入力!$C77="","",入力!$B$2)</f>
        <v/>
      </c>
      <c r="B131" s="31" t="str">
        <f>IF($A131="","",VLOOKUP($P131,入力!$A$11:$M$310,3,FALSE))</f>
        <v/>
      </c>
      <c r="C131" s="31" t="str">
        <f>IF($A131="","",VLOOKUP($P131,入力!$A$11:$M$310,4,FALSE))</f>
        <v/>
      </c>
      <c r="D131" s="31" t="str">
        <f>IF($A131="","",VLOOKUP($P131,入力!$A$11:$M$310,5,FALSE))</f>
        <v/>
      </c>
      <c r="E131" s="31" t="str">
        <f>IF($A131="","",IF(VLOOKUP($P131,入力!$A$11:$M$310,6,FALSE)=1,"本人","家族"))</f>
        <v/>
      </c>
      <c r="F131" s="52" t="str">
        <f>IF($A131="","",VLOOKUP($P131,入力!$A$11:$M$310,7,FALSE))</f>
        <v/>
      </c>
      <c r="G131" s="31" t="str">
        <f>IF($A131="","",VLOOKUP($P131,入力!$A$11:$M$310,8,FALSE))</f>
        <v/>
      </c>
      <c r="H131" s="141" t="str">
        <f>IF($A131="","",VLOOKUP($P131,入力!$A$11:$M$310,9,FALSE))</f>
        <v/>
      </c>
      <c r="I131" s="142"/>
      <c r="J131" s="51" t="str">
        <f>IF($A131="","",VLOOKUP($P131,入力!$A$11:$M$310,10,FALSE))</f>
        <v/>
      </c>
      <c r="K131" s="51" t="str">
        <f>IF($A131="","",IF(VLOOKUP($P131,入力!$A$11:$M$310,11,FALSE)=1,"1.自己採取",IF(VLOOKUP($P131,入力!$A$11:$M$310,11,FALSE)=2,"2.医師採取",IF(VLOOKUP($P131,入力!$A$11:$M$310,11,FALSE)=3,"3.希望なし",""))))</f>
        <v/>
      </c>
      <c r="L131" s="51" t="str">
        <f>IF($A131="","",IF(VLOOKUP($P131,入力!$A$11:$M$310,12,FALSE)=1,"1.超音波",IF(VLOOKUP($P131,入力!$A$11:$M$310,12,FALSE)=2,"2.マンモ","")))</f>
        <v/>
      </c>
      <c r="M131" s="51" t="str">
        <f>IF($A131="","",VLOOKUP($P131,入力!$A$11:$M$310,13,FALSE))</f>
        <v/>
      </c>
      <c r="N131" s="57" t="str">
        <f>IF(M131="","",VLOOKUP(M131,医療機関データ!$A$2:$B$800,2,FALSE))</f>
        <v/>
      </c>
      <c r="O131" s="54" t="str">
        <f t="shared" si="11"/>
        <v/>
      </c>
      <c r="P131" s="37">
        <f t="shared" si="12"/>
        <v>67</v>
      </c>
    </row>
    <row r="132" spans="1:16" ht="36" customHeight="1" x14ac:dyDescent="0.15">
      <c r="A132" s="30" t="str">
        <f>IF(入力!$C78="","",入力!$B$2)</f>
        <v/>
      </c>
      <c r="B132" s="31" t="str">
        <f>IF($A132="","",VLOOKUP($P132,入力!$A$11:$M$310,3,FALSE))</f>
        <v/>
      </c>
      <c r="C132" s="31" t="str">
        <f>IF($A132="","",VLOOKUP($P132,入力!$A$11:$M$310,4,FALSE))</f>
        <v/>
      </c>
      <c r="D132" s="31" t="str">
        <f>IF($A132="","",VLOOKUP($P132,入力!$A$11:$M$310,5,FALSE))</f>
        <v/>
      </c>
      <c r="E132" s="31" t="str">
        <f>IF($A132="","",IF(VLOOKUP($P132,入力!$A$11:$M$310,6,FALSE)=1,"本人","家族"))</f>
        <v/>
      </c>
      <c r="F132" s="52" t="str">
        <f>IF($A132="","",VLOOKUP($P132,入力!$A$11:$M$310,7,FALSE))</f>
        <v/>
      </c>
      <c r="G132" s="31" t="str">
        <f>IF($A132="","",VLOOKUP($P132,入力!$A$11:$M$310,8,FALSE))</f>
        <v/>
      </c>
      <c r="H132" s="141" t="str">
        <f>IF($A132="","",VLOOKUP($P132,入力!$A$11:$M$310,9,FALSE))</f>
        <v/>
      </c>
      <c r="I132" s="142"/>
      <c r="J132" s="51" t="str">
        <f>IF($A132="","",VLOOKUP($P132,入力!$A$11:$M$310,10,FALSE))</f>
        <v/>
      </c>
      <c r="K132" s="51" t="str">
        <f>IF($A132="","",IF(VLOOKUP($P132,入力!$A$11:$M$310,11,FALSE)=1,"1.自己採取",IF(VLOOKUP($P132,入力!$A$11:$M$310,11,FALSE)=2,"2.医師採取",IF(VLOOKUP($P132,入力!$A$11:$M$310,11,FALSE)=3,"3.希望なし",""))))</f>
        <v/>
      </c>
      <c r="L132" s="51" t="str">
        <f>IF($A132="","",IF(VLOOKUP($P132,入力!$A$11:$M$310,12,FALSE)=1,"1.超音波",IF(VLOOKUP($P132,入力!$A$11:$M$310,12,FALSE)=2,"2.マンモ","")))</f>
        <v/>
      </c>
      <c r="M132" s="51" t="str">
        <f>IF($A132="","",VLOOKUP($P132,入力!$A$11:$M$310,13,FALSE))</f>
        <v/>
      </c>
      <c r="N132" s="57" t="str">
        <f>IF(M132="","",VLOOKUP(M132,医療機関データ!$A$2:$B$800,2,FALSE))</f>
        <v/>
      </c>
      <c r="O132" s="54" t="str">
        <f t="shared" si="11"/>
        <v/>
      </c>
      <c r="P132" s="37">
        <f t="shared" si="12"/>
        <v>68</v>
      </c>
    </row>
    <row r="133" spans="1:16" ht="36" customHeight="1" x14ac:dyDescent="0.15">
      <c r="A133" s="30" t="str">
        <f>IF(入力!$C79="","",入力!$B$2)</f>
        <v/>
      </c>
      <c r="B133" s="31" t="str">
        <f>IF($A133="","",VLOOKUP($P133,入力!$A$11:$M$310,3,FALSE))</f>
        <v/>
      </c>
      <c r="C133" s="31" t="str">
        <f>IF($A133="","",VLOOKUP($P133,入力!$A$11:$M$310,4,FALSE))</f>
        <v/>
      </c>
      <c r="D133" s="31" t="str">
        <f>IF($A133="","",VLOOKUP($P133,入力!$A$11:$M$310,5,FALSE))</f>
        <v/>
      </c>
      <c r="E133" s="31" t="str">
        <f>IF($A133="","",IF(VLOOKUP($P133,入力!$A$11:$M$310,6,FALSE)=1,"本人","家族"))</f>
        <v/>
      </c>
      <c r="F133" s="52" t="str">
        <f>IF($A133="","",VLOOKUP($P133,入力!$A$11:$M$310,7,FALSE))</f>
        <v/>
      </c>
      <c r="G133" s="31" t="str">
        <f>IF($A133="","",VLOOKUP($P133,入力!$A$11:$M$310,8,FALSE))</f>
        <v/>
      </c>
      <c r="H133" s="141" t="str">
        <f>IF($A133="","",VLOOKUP($P133,入力!$A$11:$M$310,9,FALSE))</f>
        <v/>
      </c>
      <c r="I133" s="142"/>
      <c r="J133" s="51" t="str">
        <f>IF($A133="","",VLOOKUP($P133,入力!$A$11:$M$310,10,FALSE))</f>
        <v/>
      </c>
      <c r="K133" s="51" t="str">
        <f>IF($A133="","",IF(VLOOKUP($P133,入力!$A$11:$M$310,11,FALSE)=1,"1.自己採取",IF(VLOOKUP($P133,入力!$A$11:$M$310,11,FALSE)=2,"2.医師採取",IF(VLOOKUP($P133,入力!$A$11:$M$310,11,FALSE)=3,"3.希望なし",""))))</f>
        <v/>
      </c>
      <c r="L133" s="51" t="str">
        <f>IF($A133="","",IF(VLOOKUP($P133,入力!$A$11:$M$310,12,FALSE)=1,"1.超音波",IF(VLOOKUP($P133,入力!$A$11:$M$310,12,FALSE)=2,"2.マンモ","")))</f>
        <v/>
      </c>
      <c r="M133" s="51" t="str">
        <f>IF($A133="","",VLOOKUP($P133,入力!$A$11:$M$310,13,FALSE))</f>
        <v/>
      </c>
      <c r="N133" s="57" t="str">
        <f>IF(M133="","",VLOOKUP(M133,医療機関データ!$A$2:$B$800,2,FALSE))</f>
        <v/>
      </c>
      <c r="O133" s="54" t="str">
        <f t="shared" si="11"/>
        <v/>
      </c>
      <c r="P133" s="37">
        <f t="shared" si="12"/>
        <v>69</v>
      </c>
    </row>
    <row r="134" spans="1:16" ht="36" customHeight="1" thickBot="1" x14ac:dyDescent="0.2">
      <c r="A134" s="30" t="str">
        <f>IF(入力!$C80="","",入力!$B$2)</f>
        <v/>
      </c>
      <c r="B134" s="31" t="str">
        <f>IF($A134="","",VLOOKUP($P134,入力!$A$11:$M$310,3,FALSE))</f>
        <v/>
      </c>
      <c r="C134" s="31" t="str">
        <f>IF($A134="","",VLOOKUP($P134,入力!$A$11:$M$310,4,FALSE))</f>
        <v/>
      </c>
      <c r="D134" s="31" t="str">
        <f>IF($A134="","",VLOOKUP($P134,入力!$A$11:$M$310,5,FALSE))</f>
        <v/>
      </c>
      <c r="E134" s="31" t="str">
        <f>IF($A134="","",IF(VLOOKUP($P134,入力!$A$11:$M$310,6,FALSE)=1,"本人","家族"))</f>
        <v/>
      </c>
      <c r="F134" s="52" t="str">
        <f>IF($A134="","",VLOOKUP($P134,入力!$A$11:$M$310,7,FALSE))</f>
        <v/>
      </c>
      <c r="G134" s="31" t="str">
        <f>IF($A134="","",VLOOKUP($P134,入力!$A$11:$M$310,8,FALSE))</f>
        <v/>
      </c>
      <c r="H134" s="141" t="str">
        <f>IF($A134="","",VLOOKUP($P134,入力!$A$11:$M$310,9,FALSE))</f>
        <v/>
      </c>
      <c r="I134" s="142"/>
      <c r="J134" s="53" t="str">
        <f>IF($A134="","",VLOOKUP($P134,入力!$A$11:$M$310,10,FALSE))</f>
        <v/>
      </c>
      <c r="K134" s="53" t="str">
        <f>IF($A134="","",IF(VLOOKUP($P134,入力!$A$11:$M$310,11,FALSE)=1,"1.自己採取",IF(VLOOKUP($P134,入力!$A$11:$M$310,11,FALSE)=2,"2.医師採取",IF(VLOOKUP($P134,入力!$A$11:$M$310,11,FALSE)=3,"3.希望なし",""))))</f>
        <v/>
      </c>
      <c r="L134" s="53" t="str">
        <f>IF($A134="","",IF(VLOOKUP($P134,入力!$A$11:$M$310,12,FALSE)=1,"1.超音波",IF(VLOOKUP($P134,入力!$A$11:$M$310,12,FALSE)=2,"2.マンモ","")))</f>
        <v/>
      </c>
      <c r="M134" s="53" t="str">
        <f>IF($A134="","",VLOOKUP($P134,入力!$A$11:$M$310,13,FALSE))</f>
        <v/>
      </c>
      <c r="N134" s="58" t="str">
        <f>IF(M134="","",VLOOKUP(M134,医療機関データ!$A$2:$B$800,2,FALSE))</f>
        <v/>
      </c>
      <c r="O134" s="54" t="str">
        <f t="shared" si="11"/>
        <v/>
      </c>
      <c r="P134" s="37">
        <f t="shared" si="12"/>
        <v>70</v>
      </c>
    </row>
    <row r="135" spans="1:16" ht="21" customHeight="1" x14ac:dyDescent="0.15">
      <c r="A135" s="146" t="s">
        <v>809</v>
      </c>
      <c r="B135" s="47" t="s">
        <v>807</v>
      </c>
      <c r="C135" s="32"/>
      <c r="D135" s="32"/>
      <c r="E135" s="32"/>
      <c r="F135" s="32"/>
      <c r="G135" s="32"/>
      <c r="H135" s="32"/>
      <c r="I135" s="32"/>
      <c r="J135" s="33"/>
      <c r="K135" s="34"/>
      <c r="L135" s="35" t="s">
        <v>8</v>
      </c>
      <c r="M135" s="35" t="s">
        <v>9</v>
      </c>
      <c r="N135" s="36"/>
      <c r="O135" s="55"/>
    </row>
    <row r="136" spans="1:16" ht="21" customHeight="1" x14ac:dyDescent="0.15">
      <c r="A136" s="147"/>
      <c r="B136" s="48" t="s">
        <v>806</v>
      </c>
      <c r="C136" s="38"/>
      <c r="D136" s="38"/>
      <c r="E136" s="38"/>
      <c r="F136" s="38"/>
      <c r="G136" s="38"/>
      <c r="H136" s="38"/>
      <c r="I136" s="38"/>
      <c r="J136" s="38"/>
      <c r="K136" s="39" t="s">
        <v>16</v>
      </c>
      <c r="L136" s="40">
        <f>COUNTIFS(E125:E134,"本人",O125:O134,"&lt;40")</f>
        <v>0</v>
      </c>
      <c r="M136" s="40">
        <f>COUNTIFS(E125:E134,"家族",O125:O134,"&lt;40")</f>
        <v>0</v>
      </c>
      <c r="N136" s="41"/>
    </row>
    <row r="137" spans="1:16" ht="21" customHeight="1" x14ac:dyDescent="0.15">
      <c r="A137" s="147"/>
      <c r="B137" s="48" t="s">
        <v>805</v>
      </c>
      <c r="C137" s="38"/>
      <c r="D137" s="38"/>
      <c r="E137" s="38"/>
      <c r="F137" s="38"/>
      <c r="G137" s="38"/>
      <c r="H137" s="38"/>
      <c r="I137" s="38"/>
      <c r="J137" s="38"/>
      <c r="K137" s="39" t="s">
        <v>17</v>
      </c>
      <c r="L137" s="42">
        <f>COUNTIFS(E125:E134,"本人",O125:O134,"&gt;=40")</f>
        <v>0</v>
      </c>
      <c r="M137" s="43">
        <f>COUNTIFS(E125:E134,"家族",O125:O134,"&gt;=40")</f>
        <v>0</v>
      </c>
      <c r="N137" s="41"/>
    </row>
    <row r="138" spans="1:16" ht="21" customHeight="1" x14ac:dyDescent="0.15">
      <c r="A138" s="147"/>
      <c r="B138" s="48" t="s">
        <v>808</v>
      </c>
      <c r="C138" s="38"/>
      <c r="D138" s="38"/>
      <c r="E138" s="38"/>
      <c r="F138" s="38"/>
      <c r="G138" s="38"/>
      <c r="H138" s="38"/>
      <c r="I138" s="38"/>
      <c r="J138" s="38"/>
      <c r="K138" s="44" t="s">
        <v>18</v>
      </c>
      <c r="L138" s="45">
        <f>SUM(L136:L137)</f>
        <v>0</v>
      </c>
      <c r="M138" s="45">
        <f>SUM(M136:M137)</f>
        <v>0</v>
      </c>
      <c r="N138" s="41"/>
    </row>
    <row r="139" spans="1:16" ht="21" customHeight="1" x14ac:dyDescent="0.15">
      <c r="A139" s="147"/>
      <c r="B139" s="48" t="str">
        <f>$B$19</f>
        <v>⑤申込締切日は、令和8年1月7日（水）です。＜FAXは不可＞</v>
      </c>
      <c r="C139" s="38"/>
      <c r="D139" s="38"/>
      <c r="E139" s="38"/>
      <c r="F139" s="38"/>
      <c r="G139" s="38"/>
      <c r="H139" s="38"/>
      <c r="I139" s="38"/>
      <c r="J139" s="38"/>
      <c r="L139" s="148">
        <f>SUM(L138:M138)</f>
        <v>0</v>
      </c>
      <c r="M139" s="149"/>
    </row>
    <row r="140" spans="1:16" ht="21" customHeight="1" x14ac:dyDescent="0.15">
      <c r="B140" s="123" t="s">
        <v>810</v>
      </c>
      <c r="C140" s="124"/>
      <c r="D140" s="124"/>
      <c r="E140" s="124"/>
      <c r="F140" s="124"/>
      <c r="G140" s="124"/>
      <c r="H140" s="124"/>
      <c r="I140" s="124"/>
      <c r="J140" s="124"/>
      <c r="K140" s="124"/>
      <c r="L140" s="125"/>
    </row>
    <row r="141" spans="1:16" ht="27" customHeight="1" x14ac:dyDescent="0.15">
      <c r="A141" s="155" t="str">
        <f>$A$1</f>
        <v>令和８年度　春季女性生活習慣病予防健診</v>
      </c>
      <c r="B141" s="155"/>
      <c r="C141" s="126"/>
      <c r="D141" s="126"/>
      <c r="E141" s="126"/>
      <c r="F141" s="126"/>
      <c r="G141" s="16"/>
      <c r="H141" s="17"/>
      <c r="I141" s="17"/>
      <c r="M141" s="19"/>
      <c r="N141" s="18">
        <f>N121+1</f>
        <v>8</v>
      </c>
    </row>
    <row r="142" spans="1:16" ht="27" customHeight="1" x14ac:dyDescent="0.15">
      <c r="A142" s="127" t="s">
        <v>0</v>
      </c>
      <c r="B142" s="128"/>
      <c r="C142" s="49"/>
      <c r="D142" s="143" t="s">
        <v>812</v>
      </c>
      <c r="E142" s="143"/>
      <c r="F142" s="143"/>
      <c r="G142" s="143"/>
      <c r="H142" s="20" t="s">
        <v>1</v>
      </c>
      <c r="I142" s="150" t="str">
        <f>$I$2</f>
        <v/>
      </c>
      <c r="J142" s="151"/>
      <c r="K142" s="152"/>
      <c r="L142" s="50" t="s">
        <v>2</v>
      </c>
      <c r="M142" s="132" t="str">
        <f>$M$2</f>
        <v/>
      </c>
      <c r="N142" s="132"/>
    </row>
    <row r="143" spans="1:16" ht="27" customHeight="1" thickBot="1" x14ac:dyDescent="0.2">
      <c r="A143" s="21" t="s">
        <v>3</v>
      </c>
      <c r="B143" s="22">
        <f>$B$3</f>
        <v>278</v>
      </c>
      <c r="C143" s="109"/>
      <c r="D143" s="133" t="str">
        <f>$D$3</f>
        <v>東京金属事業健康保険組合</v>
      </c>
      <c r="E143" s="133"/>
      <c r="F143" s="133"/>
      <c r="G143" s="133"/>
      <c r="H143" s="23" t="s">
        <v>4</v>
      </c>
      <c r="I143" s="134" t="str">
        <f>$I$3</f>
        <v/>
      </c>
      <c r="J143" s="135"/>
      <c r="K143" s="136"/>
      <c r="L143" s="46" t="s">
        <v>5</v>
      </c>
      <c r="M143" s="137" t="str">
        <f>$M$3</f>
        <v/>
      </c>
      <c r="N143" s="138"/>
    </row>
    <row r="144" spans="1:16" ht="48" customHeight="1" x14ac:dyDescent="0.15">
      <c r="A144" s="24" t="s">
        <v>801</v>
      </c>
      <c r="B144" s="25" t="s">
        <v>802</v>
      </c>
      <c r="C144" s="26" t="s">
        <v>14</v>
      </c>
      <c r="D144" s="27" t="s">
        <v>800</v>
      </c>
      <c r="E144" s="27" t="s">
        <v>6</v>
      </c>
      <c r="F144" s="27" t="s">
        <v>7</v>
      </c>
      <c r="G144" s="28" t="s">
        <v>796</v>
      </c>
      <c r="H144" s="144" t="s">
        <v>15</v>
      </c>
      <c r="I144" s="145"/>
      <c r="J144" s="27" t="s">
        <v>793</v>
      </c>
      <c r="K144" s="14" t="s">
        <v>10</v>
      </c>
      <c r="L144" s="15" t="s">
        <v>11</v>
      </c>
      <c r="M144" s="4" t="s">
        <v>12</v>
      </c>
      <c r="N144" s="29" t="s">
        <v>13</v>
      </c>
    </row>
    <row r="145" spans="1:16" ht="36" customHeight="1" x14ac:dyDescent="0.15">
      <c r="A145" s="30" t="str">
        <f>IF(入力!$C81="","",入力!$B$2)</f>
        <v/>
      </c>
      <c r="B145" s="31" t="str">
        <f>IF($A145="","",VLOOKUP($P145,入力!$A$11:$M$310,3,FALSE))</f>
        <v/>
      </c>
      <c r="C145" s="31" t="str">
        <f>IF($A145="","",VLOOKUP($P145,入力!$A$11:$M$310,4,FALSE))</f>
        <v/>
      </c>
      <c r="D145" s="31" t="str">
        <f>IF($A145="","",VLOOKUP($P145,入力!$A$11:$M$310,5,FALSE))</f>
        <v/>
      </c>
      <c r="E145" s="31" t="str">
        <f>IF($A145="","",IF(VLOOKUP($P145,入力!$A$11:$M$310,6,FALSE)=1,"本人","家族"))</f>
        <v/>
      </c>
      <c r="F145" s="52" t="str">
        <f>IF($A145="","",VLOOKUP($P145,入力!$A$11:$M$310,7,FALSE))</f>
        <v/>
      </c>
      <c r="G145" s="31" t="str">
        <f>IF($A145="","",VLOOKUP($P145,入力!$A$11:$M$310,8,FALSE))</f>
        <v/>
      </c>
      <c r="H145" s="141" t="str">
        <f>IF($A145="","",VLOOKUP($P145,入力!$A$11:$M$310,9,FALSE))</f>
        <v/>
      </c>
      <c r="I145" s="142"/>
      <c r="J145" s="51" t="str">
        <f>IF($A145="","",VLOOKUP($P145,入力!$A$11:$M$310,10,FALSE))</f>
        <v/>
      </c>
      <c r="K145" s="51" t="str">
        <f>IF($A145="","",IF(VLOOKUP($P145,入力!$A$11:$M$310,11,FALSE)=1,"1.自己採取",IF(VLOOKUP($P145,入力!$A$11:$M$310,11,FALSE)=2,"2.医師採取",IF(VLOOKUP($P145,入力!$A$11:$M$310,11,FALSE)=3,"3.希望なし",""))))</f>
        <v/>
      </c>
      <c r="L145" s="51" t="str">
        <f>IF($A145="","",IF(VLOOKUP($P145,入力!$A$11:$M$310,12,FALSE)=1,"1.超音波",IF(VLOOKUP($P145,入力!$A$11:$M$310,12,FALSE)=2,"2.マンモ","")))</f>
        <v/>
      </c>
      <c r="M145" s="51" t="str">
        <f>IF($A145="","",VLOOKUP($P145,入力!$A$11:$M$310,13,FALSE))</f>
        <v/>
      </c>
      <c r="N145" s="57" t="str">
        <f>IF(M145="","",VLOOKUP(M145,医療機関データ!$A$2:$B$800,2,FALSE))</f>
        <v/>
      </c>
      <c r="O145" s="54" t="str">
        <f>IF(B145="","",DATEDIF(F145,45747,"Y"))</f>
        <v/>
      </c>
      <c r="P145" s="37">
        <f>P134+1</f>
        <v>71</v>
      </c>
    </row>
    <row r="146" spans="1:16" ht="36" customHeight="1" x14ac:dyDescent="0.15">
      <c r="A146" s="30" t="str">
        <f>IF(入力!$C82="","",入力!$B$2)</f>
        <v/>
      </c>
      <c r="B146" s="31" t="str">
        <f>IF($A146="","",VLOOKUP($P146,入力!$A$11:$M$310,3,FALSE))</f>
        <v/>
      </c>
      <c r="C146" s="31" t="str">
        <f>IF($A146="","",VLOOKUP($P146,入力!$A$11:$M$310,4,FALSE))</f>
        <v/>
      </c>
      <c r="D146" s="31" t="str">
        <f>IF($A146="","",VLOOKUP($P146,入力!$A$11:$M$310,5,FALSE))</f>
        <v/>
      </c>
      <c r="E146" s="31" t="str">
        <f>IF($A146="","",IF(VLOOKUP($P146,入力!$A$11:$M$310,6,FALSE)=1,"本人","家族"))</f>
        <v/>
      </c>
      <c r="F146" s="52" t="str">
        <f>IF($A146="","",VLOOKUP($P146,入力!$A$11:$M$310,7,FALSE))</f>
        <v/>
      </c>
      <c r="G146" s="31" t="str">
        <f>IF($A146="","",VLOOKUP($P146,入力!$A$11:$M$310,8,FALSE))</f>
        <v/>
      </c>
      <c r="H146" s="141" t="str">
        <f>IF($A146="","",VLOOKUP($P146,入力!$A$11:$M$310,9,FALSE))</f>
        <v/>
      </c>
      <c r="I146" s="142"/>
      <c r="J146" s="51" t="str">
        <f>IF($A146="","",VLOOKUP($P146,入力!$A$11:$M$310,10,FALSE))</f>
        <v/>
      </c>
      <c r="K146" s="51" t="str">
        <f>IF($A146="","",IF(VLOOKUP($P146,入力!$A$11:$M$310,11,FALSE)=1,"1.自己採取",IF(VLOOKUP($P146,入力!$A$11:$M$310,11,FALSE)=2,"2.医師採取",IF(VLOOKUP($P146,入力!$A$11:$M$310,11,FALSE)=3,"3.希望なし",""))))</f>
        <v/>
      </c>
      <c r="L146" s="51" t="str">
        <f>IF($A146="","",IF(VLOOKUP($P146,入力!$A$11:$M$310,12,FALSE)=1,"1.超音波",IF(VLOOKUP($P146,入力!$A$11:$M$310,12,FALSE)=2,"2.マンモ","")))</f>
        <v/>
      </c>
      <c r="M146" s="51" t="str">
        <f>IF($A146="","",VLOOKUP($P146,入力!$A$11:$M$310,13,FALSE))</f>
        <v/>
      </c>
      <c r="N146" s="57" t="str">
        <f>IF(M146="","",VLOOKUP(M146,医療機関データ!$A$2:$B$800,2,FALSE))</f>
        <v/>
      </c>
      <c r="O146" s="54" t="str">
        <f t="shared" ref="O146:O154" si="13">IF(B146="","",DATEDIF(F146,45747,"Y"))</f>
        <v/>
      </c>
      <c r="P146" s="37">
        <f>P145+1</f>
        <v>72</v>
      </c>
    </row>
    <row r="147" spans="1:16" ht="36" customHeight="1" x14ac:dyDescent="0.15">
      <c r="A147" s="30" t="str">
        <f>IF(入力!$C83="","",入力!$B$2)</f>
        <v/>
      </c>
      <c r="B147" s="31" t="str">
        <f>IF($A147="","",VLOOKUP($P147,入力!$A$11:$M$310,3,FALSE))</f>
        <v/>
      </c>
      <c r="C147" s="31" t="str">
        <f>IF($A147="","",VLOOKUP($P147,入力!$A$11:$M$310,4,FALSE))</f>
        <v/>
      </c>
      <c r="D147" s="31" t="str">
        <f>IF($A147="","",VLOOKUP($P147,入力!$A$11:$M$310,5,FALSE))</f>
        <v/>
      </c>
      <c r="E147" s="31" t="str">
        <f>IF($A147="","",IF(VLOOKUP($P147,入力!$A$11:$M$310,6,FALSE)=1,"本人","家族"))</f>
        <v/>
      </c>
      <c r="F147" s="52" t="str">
        <f>IF($A147="","",VLOOKUP($P147,入力!$A$11:$M$310,7,FALSE))</f>
        <v/>
      </c>
      <c r="G147" s="31" t="str">
        <f>IF($A147="","",VLOOKUP($P147,入力!$A$11:$M$310,8,FALSE))</f>
        <v/>
      </c>
      <c r="H147" s="141" t="str">
        <f>IF($A147="","",VLOOKUP($P147,入力!$A$11:$M$310,9,FALSE))</f>
        <v/>
      </c>
      <c r="I147" s="142"/>
      <c r="J147" s="51" t="str">
        <f>IF($A147="","",VLOOKUP($P147,入力!$A$11:$M$310,10,FALSE))</f>
        <v/>
      </c>
      <c r="K147" s="51" t="str">
        <f>IF($A147="","",IF(VLOOKUP($P147,入力!$A$11:$M$310,11,FALSE)=1,"1.自己採取",IF(VLOOKUP($P147,入力!$A$11:$M$310,11,FALSE)=2,"2.医師採取",IF(VLOOKUP($P147,入力!$A$11:$M$310,11,FALSE)=3,"3.希望なし",""))))</f>
        <v/>
      </c>
      <c r="L147" s="51" t="str">
        <f>IF($A147="","",IF(VLOOKUP($P147,入力!$A$11:$M$310,12,FALSE)=1,"1.超音波",IF(VLOOKUP($P147,入力!$A$11:$M$310,12,FALSE)=2,"2.マンモ","")))</f>
        <v/>
      </c>
      <c r="M147" s="51" t="str">
        <f>IF($A147="","",VLOOKUP($P147,入力!$A$11:$M$310,13,FALSE))</f>
        <v/>
      </c>
      <c r="N147" s="57" t="str">
        <f>IF(M147="","",VLOOKUP(M147,医療機関データ!$A$2:$B$800,2,FALSE))</f>
        <v/>
      </c>
      <c r="O147" s="54" t="str">
        <f t="shared" si="13"/>
        <v/>
      </c>
      <c r="P147" s="37">
        <f t="shared" ref="P147:P154" si="14">P146+1</f>
        <v>73</v>
      </c>
    </row>
    <row r="148" spans="1:16" ht="36" customHeight="1" x14ac:dyDescent="0.15">
      <c r="A148" s="30" t="str">
        <f>IF(入力!$C84="","",入力!$B$2)</f>
        <v/>
      </c>
      <c r="B148" s="31" t="str">
        <f>IF($A148="","",VLOOKUP($P148,入力!$A$11:$M$310,3,FALSE))</f>
        <v/>
      </c>
      <c r="C148" s="31" t="str">
        <f>IF($A148="","",VLOOKUP($P148,入力!$A$11:$M$310,4,FALSE))</f>
        <v/>
      </c>
      <c r="D148" s="31" t="str">
        <f>IF($A148="","",VLOOKUP($P148,入力!$A$11:$M$310,5,FALSE))</f>
        <v/>
      </c>
      <c r="E148" s="31" t="str">
        <f>IF($A148="","",IF(VLOOKUP($P148,入力!$A$11:$M$310,6,FALSE)=1,"本人","家族"))</f>
        <v/>
      </c>
      <c r="F148" s="52" t="str">
        <f>IF($A148="","",VLOOKUP($P148,入力!$A$11:$M$310,7,FALSE))</f>
        <v/>
      </c>
      <c r="G148" s="31" t="str">
        <f>IF($A148="","",VLOOKUP($P148,入力!$A$11:$M$310,8,FALSE))</f>
        <v/>
      </c>
      <c r="H148" s="141" t="str">
        <f>IF($A148="","",VLOOKUP($P148,入力!$A$11:$M$310,9,FALSE))</f>
        <v/>
      </c>
      <c r="I148" s="142"/>
      <c r="J148" s="51" t="str">
        <f>IF($A148="","",VLOOKUP($P148,入力!$A$11:$M$310,10,FALSE))</f>
        <v/>
      </c>
      <c r="K148" s="51" t="str">
        <f>IF($A148="","",IF(VLOOKUP($P148,入力!$A$11:$M$310,11,FALSE)=1,"1.自己採取",IF(VLOOKUP($P148,入力!$A$11:$M$310,11,FALSE)=2,"2.医師採取",IF(VLOOKUP($P148,入力!$A$11:$M$310,11,FALSE)=3,"3.希望なし",""))))</f>
        <v/>
      </c>
      <c r="L148" s="51" t="str">
        <f>IF($A148="","",IF(VLOOKUP($P148,入力!$A$11:$M$310,12,FALSE)=1,"1.超音波",IF(VLOOKUP($P148,入力!$A$11:$M$310,12,FALSE)=2,"2.マンモ","")))</f>
        <v/>
      </c>
      <c r="M148" s="51" t="str">
        <f>IF($A148="","",VLOOKUP($P148,入力!$A$11:$M$310,13,FALSE))</f>
        <v/>
      </c>
      <c r="N148" s="57" t="str">
        <f>IF(M148="","",VLOOKUP(M148,医療機関データ!$A$2:$B$800,2,FALSE))</f>
        <v/>
      </c>
      <c r="O148" s="54" t="str">
        <f t="shared" si="13"/>
        <v/>
      </c>
      <c r="P148" s="37">
        <f t="shared" si="14"/>
        <v>74</v>
      </c>
    </row>
    <row r="149" spans="1:16" ht="36" customHeight="1" x14ac:dyDescent="0.15">
      <c r="A149" s="30" t="str">
        <f>IF(入力!$C85="","",入力!$B$2)</f>
        <v/>
      </c>
      <c r="B149" s="31" t="str">
        <f>IF($A149="","",VLOOKUP($P149,入力!$A$11:$M$310,3,FALSE))</f>
        <v/>
      </c>
      <c r="C149" s="31" t="str">
        <f>IF($A149="","",VLOOKUP($P149,入力!$A$11:$M$310,4,FALSE))</f>
        <v/>
      </c>
      <c r="D149" s="31" t="str">
        <f>IF($A149="","",VLOOKUP($P149,入力!$A$11:$M$310,5,FALSE))</f>
        <v/>
      </c>
      <c r="E149" s="31" t="str">
        <f>IF($A149="","",IF(VLOOKUP($P149,入力!$A$11:$M$310,6,FALSE)=1,"本人","家族"))</f>
        <v/>
      </c>
      <c r="F149" s="52" t="str">
        <f>IF($A149="","",VLOOKUP($P149,入力!$A$11:$M$310,7,FALSE))</f>
        <v/>
      </c>
      <c r="G149" s="31" t="str">
        <f>IF($A149="","",VLOOKUP($P149,入力!$A$11:$M$310,8,FALSE))</f>
        <v/>
      </c>
      <c r="H149" s="141" t="str">
        <f>IF($A149="","",VLOOKUP($P149,入力!$A$11:$M$310,9,FALSE))</f>
        <v/>
      </c>
      <c r="I149" s="142"/>
      <c r="J149" s="51" t="str">
        <f>IF($A149="","",VLOOKUP($P149,入力!$A$11:$M$310,10,FALSE))</f>
        <v/>
      </c>
      <c r="K149" s="51" t="str">
        <f>IF($A149="","",IF(VLOOKUP($P149,入力!$A$11:$M$310,11,FALSE)=1,"1.自己採取",IF(VLOOKUP($P149,入力!$A$11:$M$310,11,FALSE)=2,"2.医師採取",IF(VLOOKUP($P149,入力!$A$11:$M$310,11,FALSE)=3,"3.希望なし",""))))</f>
        <v/>
      </c>
      <c r="L149" s="51" t="str">
        <f>IF($A149="","",IF(VLOOKUP($P149,入力!$A$11:$M$310,12,FALSE)=1,"1.超音波",IF(VLOOKUP($P149,入力!$A$11:$M$310,12,FALSE)=2,"2.マンモ","")))</f>
        <v/>
      </c>
      <c r="M149" s="51" t="str">
        <f>IF($A149="","",VLOOKUP($P149,入力!$A$11:$M$310,13,FALSE))</f>
        <v/>
      </c>
      <c r="N149" s="57" t="str">
        <f>IF(M149="","",VLOOKUP(M149,医療機関データ!$A$2:$B$800,2,FALSE))</f>
        <v/>
      </c>
      <c r="O149" s="54" t="str">
        <f t="shared" si="13"/>
        <v/>
      </c>
      <c r="P149" s="37">
        <f t="shared" si="14"/>
        <v>75</v>
      </c>
    </row>
    <row r="150" spans="1:16" ht="36" customHeight="1" x14ac:dyDescent="0.15">
      <c r="A150" s="30" t="str">
        <f>IF(入力!$C86="","",入力!$B$2)</f>
        <v/>
      </c>
      <c r="B150" s="31" t="str">
        <f>IF($A150="","",VLOOKUP($P150,入力!$A$11:$M$310,3,FALSE))</f>
        <v/>
      </c>
      <c r="C150" s="31" t="str">
        <f>IF($A150="","",VLOOKUP($P150,入力!$A$11:$M$310,4,FALSE))</f>
        <v/>
      </c>
      <c r="D150" s="31" t="str">
        <f>IF($A150="","",VLOOKUP($P150,入力!$A$11:$M$310,5,FALSE))</f>
        <v/>
      </c>
      <c r="E150" s="31" t="str">
        <f>IF($A150="","",IF(VLOOKUP($P150,入力!$A$11:$M$310,6,FALSE)=1,"本人","家族"))</f>
        <v/>
      </c>
      <c r="F150" s="52" t="str">
        <f>IF($A150="","",VLOOKUP($P150,入力!$A$11:$M$310,7,FALSE))</f>
        <v/>
      </c>
      <c r="G150" s="31" t="str">
        <f>IF($A150="","",VLOOKUP($P150,入力!$A$11:$M$310,8,FALSE))</f>
        <v/>
      </c>
      <c r="H150" s="141" t="str">
        <f>IF($A150="","",VLOOKUP($P150,入力!$A$11:$M$310,9,FALSE))</f>
        <v/>
      </c>
      <c r="I150" s="142"/>
      <c r="J150" s="51" t="str">
        <f>IF($A150="","",VLOOKUP($P150,入力!$A$11:$M$310,10,FALSE))</f>
        <v/>
      </c>
      <c r="K150" s="51" t="str">
        <f>IF($A150="","",IF(VLOOKUP($P150,入力!$A$11:$M$310,11,FALSE)=1,"1.自己採取",IF(VLOOKUP($P150,入力!$A$11:$M$310,11,FALSE)=2,"2.医師採取",IF(VLOOKUP($P150,入力!$A$11:$M$310,11,FALSE)=3,"3.希望なし",""))))</f>
        <v/>
      </c>
      <c r="L150" s="51" t="str">
        <f>IF($A150="","",IF(VLOOKUP($P150,入力!$A$11:$M$310,12,FALSE)=1,"1.超音波",IF(VLOOKUP($P150,入力!$A$11:$M$310,12,FALSE)=2,"2.マンモ","")))</f>
        <v/>
      </c>
      <c r="M150" s="51" t="str">
        <f>IF($A150="","",VLOOKUP($P150,入力!$A$11:$M$310,13,FALSE))</f>
        <v/>
      </c>
      <c r="N150" s="57" t="str">
        <f>IF(M150="","",VLOOKUP(M150,医療機関データ!$A$2:$B$800,2,FALSE))</f>
        <v/>
      </c>
      <c r="O150" s="54" t="str">
        <f t="shared" si="13"/>
        <v/>
      </c>
      <c r="P150" s="37">
        <f t="shared" si="14"/>
        <v>76</v>
      </c>
    </row>
    <row r="151" spans="1:16" ht="36" customHeight="1" x14ac:dyDescent="0.15">
      <c r="A151" s="30" t="str">
        <f>IF(入力!$C87="","",入力!$B$2)</f>
        <v/>
      </c>
      <c r="B151" s="31" t="str">
        <f>IF($A151="","",VLOOKUP($P151,入力!$A$11:$M$310,3,FALSE))</f>
        <v/>
      </c>
      <c r="C151" s="31" t="str">
        <f>IF($A151="","",VLOOKUP($P151,入力!$A$11:$M$310,4,FALSE))</f>
        <v/>
      </c>
      <c r="D151" s="31" t="str">
        <f>IF($A151="","",VLOOKUP($P151,入力!$A$11:$M$310,5,FALSE))</f>
        <v/>
      </c>
      <c r="E151" s="31" t="str">
        <f>IF($A151="","",IF(VLOOKUP($P151,入力!$A$11:$M$310,6,FALSE)=1,"本人","家族"))</f>
        <v/>
      </c>
      <c r="F151" s="52" t="str">
        <f>IF($A151="","",VLOOKUP($P151,入力!$A$11:$M$310,7,FALSE))</f>
        <v/>
      </c>
      <c r="G151" s="31" t="str">
        <f>IF($A151="","",VLOOKUP($P151,入力!$A$11:$M$310,8,FALSE))</f>
        <v/>
      </c>
      <c r="H151" s="141" t="str">
        <f>IF($A151="","",VLOOKUP($P151,入力!$A$11:$M$310,9,FALSE))</f>
        <v/>
      </c>
      <c r="I151" s="142"/>
      <c r="J151" s="51" t="str">
        <f>IF($A151="","",VLOOKUP($P151,入力!$A$11:$M$310,10,FALSE))</f>
        <v/>
      </c>
      <c r="K151" s="51" t="str">
        <f>IF($A151="","",IF(VLOOKUP($P151,入力!$A$11:$M$310,11,FALSE)=1,"1.自己採取",IF(VLOOKUP($P151,入力!$A$11:$M$310,11,FALSE)=2,"2.医師採取",IF(VLOOKUP($P151,入力!$A$11:$M$310,11,FALSE)=3,"3.希望なし",""))))</f>
        <v/>
      </c>
      <c r="L151" s="51" t="str">
        <f>IF($A151="","",IF(VLOOKUP($P151,入力!$A$11:$M$310,12,FALSE)=1,"1.超音波",IF(VLOOKUP($P151,入力!$A$11:$M$310,12,FALSE)=2,"2.マンモ","")))</f>
        <v/>
      </c>
      <c r="M151" s="51" t="str">
        <f>IF($A151="","",VLOOKUP($P151,入力!$A$11:$M$310,13,FALSE))</f>
        <v/>
      </c>
      <c r="N151" s="57" t="str">
        <f>IF(M151="","",VLOOKUP(M151,医療機関データ!$A$2:$B$800,2,FALSE))</f>
        <v/>
      </c>
      <c r="O151" s="54" t="str">
        <f t="shared" si="13"/>
        <v/>
      </c>
      <c r="P151" s="37">
        <f t="shared" si="14"/>
        <v>77</v>
      </c>
    </row>
    <row r="152" spans="1:16" ht="36" customHeight="1" x14ac:dyDescent="0.15">
      <c r="A152" s="30" t="str">
        <f>IF(入力!$C88="","",入力!$B$2)</f>
        <v/>
      </c>
      <c r="B152" s="31" t="str">
        <f>IF($A152="","",VLOOKUP($P152,入力!$A$11:$M$310,3,FALSE))</f>
        <v/>
      </c>
      <c r="C152" s="31" t="str">
        <f>IF($A152="","",VLOOKUP($P152,入力!$A$11:$M$310,4,FALSE))</f>
        <v/>
      </c>
      <c r="D152" s="31" t="str">
        <f>IF($A152="","",VLOOKUP($P152,入力!$A$11:$M$310,5,FALSE))</f>
        <v/>
      </c>
      <c r="E152" s="31" t="str">
        <f>IF($A152="","",IF(VLOOKUP($P152,入力!$A$11:$M$310,6,FALSE)=1,"本人","家族"))</f>
        <v/>
      </c>
      <c r="F152" s="52" t="str">
        <f>IF($A152="","",VLOOKUP($P152,入力!$A$11:$M$310,7,FALSE))</f>
        <v/>
      </c>
      <c r="G152" s="31" t="str">
        <f>IF($A152="","",VLOOKUP($P152,入力!$A$11:$M$310,8,FALSE))</f>
        <v/>
      </c>
      <c r="H152" s="141" t="str">
        <f>IF($A152="","",VLOOKUP($P152,入力!$A$11:$M$310,9,FALSE))</f>
        <v/>
      </c>
      <c r="I152" s="142"/>
      <c r="J152" s="51" t="str">
        <f>IF($A152="","",VLOOKUP($P152,入力!$A$11:$M$310,10,FALSE))</f>
        <v/>
      </c>
      <c r="K152" s="51" t="str">
        <f>IF($A152="","",IF(VLOOKUP($P152,入力!$A$11:$M$310,11,FALSE)=1,"1.自己採取",IF(VLOOKUP($P152,入力!$A$11:$M$310,11,FALSE)=2,"2.医師採取",IF(VLOOKUP($P152,入力!$A$11:$M$310,11,FALSE)=3,"3.希望なし",""))))</f>
        <v/>
      </c>
      <c r="L152" s="51" t="str">
        <f>IF($A152="","",IF(VLOOKUP($P152,入力!$A$11:$M$310,12,FALSE)=1,"1.超音波",IF(VLOOKUP($P152,入力!$A$11:$M$310,12,FALSE)=2,"2.マンモ","")))</f>
        <v/>
      </c>
      <c r="M152" s="51" t="str">
        <f>IF($A152="","",VLOOKUP($P152,入力!$A$11:$M$310,13,FALSE))</f>
        <v/>
      </c>
      <c r="N152" s="57" t="str">
        <f>IF(M152="","",VLOOKUP(M152,医療機関データ!$A$2:$B$800,2,FALSE))</f>
        <v/>
      </c>
      <c r="O152" s="54" t="str">
        <f t="shared" si="13"/>
        <v/>
      </c>
      <c r="P152" s="37">
        <f t="shared" si="14"/>
        <v>78</v>
      </c>
    </row>
    <row r="153" spans="1:16" ht="36" customHeight="1" x14ac:dyDescent="0.15">
      <c r="A153" s="30" t="str">
        <f>IF(入力!$C89="","",入力!$B$2)</f>
        <v/>
      </c>
      <c r="B153" s="31" t="str">
        <f>IF($A153="","",VLOOKUP($P153,入力!$A$11:$M$310,3,FALSE))</f>
        <v/>
      </c>
      <c r="C153" s="31" t="str">
        <f>IF($A153="","",VLOOKUP($P153,入力!$A$11:$M$310,4,FALSE))</f>
        <v/>
      </c>
      <c r="D153" s="31" t="str">
        <f>IF($A153="","",VLOOKUP($P153,入力!$A$11:$M$310,5,FALSE))</f>
        <v/>
      </c>
      <c r="E153" s="31" t="str">
        <f>IF($A153="","",IF(VLOOKUP($P153,入力!$A$11:$M$310,6,FALSE)=1,"本人","家族"))</f>
        <v/>
      </c>
      <c r="F153" s="52" t="str">
        <f>IF($A153="","",VLOOKUP($P153,入力!$A$11:$M$310,7,FALSE))</f>
        <v/>
      </c>
      <c r="G153" s="31" t="str">
        <f>IF($A153="","",VLOOKUP($P153,入力!$A$11:$M$310,8,FALSE))</f>
        <v/>
      </c>
      <c r="H153" s="141" t="str">
        <f>IF($A153="","",VLOOKUP($P153,入力!$A$11:$M$310,9,FALSE))</f>
        <v/>
      </c>
      <c r="I153" s="142"/>
      <c r="J153" s="51" t="str">
        <f>IF($A153="","",VLOOKUP($P153,入力!$A$11:$M$310,10,FALSE))</f>
        <v/>
      </c>
      <c r="K153" s="51" t="str">
        <f>IF($A153="","",IF(VLOOKUP($P153,入力!$A$11:$M$310,11,FALSE)=1,"1.自己採取",IF(VLOOKUP($P153,入力!$A$11:$M$310,11,FALSE)=2,"2.医師採取",IF(VLOOKUP($P153,入力!$A$11:$M$310,11,FALSE)=3,"3.希望なし",""))))</f>
        <v/>
      </c>
      <c r="L153" s="51" t="str">
        <f>IF($A153="","",IF(VLOOKUP($P153,入力!$A$11:$M$310,12,FALSE)=1,"1.超音波",IF(VLOOKUP($P153,入力!$A$11:$M$310,12,FALSE)=2,"2.マンモ","")))</f>
        <v/>
      </c>
      <c r="M153" s="51" t="str">
        <f>IF($A153="","",VLOOKUP($P153,入力!$A$11:$M$310,13,FALSE))</f>
        <v/>
      </c>
      <c r="N153" s="57" t="str">
        <f>IF(M153="","",VLOOKUP(M153,医療機関データ!$A$2:$B$800,2,FALSE))</f>
        <v/>
      </c>
      <c r="O153" s="54" t="str">
        <f t="shared" si="13"/>
        <v/>
      </c>
      <c r="P153" s="37">
        <f t="shared" si="14"/>
        <v>79</v>
      </c>
    </row>
    <row r="154" spans="1:16" ht="36" customHeight="1" thickBot="1" x14ac:dyDescent="0.2">
      <c r="A154" s="30" t="str">
        <f>IF(入力!$C90="","",入力!$B$2)</f>
        <v/>
      </c>
      <c r="B154" s="31" t="str">
        <f>IF($A154="","",VLOOKUP($P154,入力!$A$11:$M$310,3,FALSE))</f>
        <v/>
      </c>
      <c r="C154" s="31" t="str">
        <f>IF($A154="","",VLOOKUP($P154,入力!$A$11:$M$310,4,FALSE))</f>
        <v/>
      </c>
      <c r="D154" s="31" t="str">
        <f>IF($A154="","",VLOOKUP($P154,入力!$A$11:$M$310,5,FALSE))</f>
        <v/>
      </c>
      <c r="E154" s="31" t="str">
        <f>IF($A154="","",IF(VLOOKUP($P154,入力!$A$11:$M$310,6,FALSE)=1,"本人","家族"))</f>
        <v/>
      </c>
      <c r="F154" s="52" t="str">
        <f>IF($A154="","",VLOOKUP($P154,入力!$A$11:$M$310,7,FALSE))</f>
        <v/>
      </c>
      <c r="G154" s="31" t="str">
        <f>IF($A154="","",VLOOKUP($P154,入力!$A$11:$M$310,8,FALSE))</f>
        <v/>
      </c>
      <c r="H154" s="141" t="str">
        <f>IF($A154="","",VLOOKUP($P154,入力!$A$11:$M$310,9,FALSE))</f>
        <v/>
      </c>
      <c r="I154" s="142"/>
      <c r="J154" s="53" t="str">
        <f>IF($A154="","",VLOOKUP($P154,入力!$A$11:$M$310,10,FALSE))</f>
        <v/>
      </c>
      <c r="K154" s="53" t="str">
        <f>IF($A154="","",IF(VLOOKUP($P154,入力!$A$11:$M$310,11,FALSE)=1,"1.自己採取",IF(VLOOKUP($P154,入力!$A$11:$M$310,11,FALSE)=2,"2.医師採取",IF(VLOOKUP($P154,入力!$A$11:$M$310,11,FALSE)=3,"3.希望なし",""))))</f>
        <v/>
      </c>
      <c r="L154" s="53" t="str">
        <f>IF($A154="","",IF(VLOOKUP($P154,入力!$A$11:$M$310,12,FALSE)=1,"1.超音波",IF(VLOOKUP($P154,入力!$A$11:$M$310,12,FALSE)=2,"2.マンモ","")))</f>
        <v/>
      </c>
      <c r="M154" s="53" t="str">
        <f>IF($A154="","",VLOOKUP($P154,入力!$A$11:$M$310,13,FALSE))</f>
        <v/>
      </c>
      <c r="N154" s="58" t="str">
        <f>IF(M154="","",VLOOKUP(M154,医療機関データ!$A$2:$B$800,2,FALSE))</f>
        <v/>
      </c>
      <c r="O154" s="54" t="str">
        <f t="shared" si="13"/>
        <v/>
      </c>
      <c r="P154" s="37">
        <f t="shared" si="14"/>
        <v>80</v>
      </c>
    </row>
    <row r="155" spans="1:16" ht="21" customHeight="1" x14ac:dyDescent="0.15">
      <c r="A155" s="146" t="s">
        <v>809</v>
      </c>
      <c r="B155" s="47" t="s">
        <v>807</v>
      </c>
      <c r="C155" s="32"/>
      <c r="D155" s="32"/>
      <c r="E155" s="32"/>
      <c r="F155" s="32"/>
      <c r="G155" s="32"/>
      <c r="H155" s="32"/>
      <c r="I155" s="32"/>
      <c r="J155" s="33"/>
      <c r="K155" s="34"/>
      <c r="L155" s="35" t="s">
        <v>8</v>
      </c>
      <c r="M155" s="35" t="s">
        <v>9</v>
      </c>
      <c r="N155" s="36"/>
      <c r="O155" s="55"/>
    </row>
    <row r="156" spans="1:16" ht="21" customHeight="1" x14ac:dyDescent="0.15">
      <c r="A156" s="147"/>
      <c r="B156" s="48" t="s">
        <v>806</v>
      </c>
      <c r="C156" s="38"/>
      <c r="D156" s="38"/>
      <c r="E156" s="38"/>
      <c r="F156" s="38"/>
      <c r="G156" s="38"/>
      <c r="H156" s="38"/>
      <c r="I156" s="38"/>
      <c r="J156" s="38"/>
      <c r="K156" s="39" t="s">
        <v>16</v>
      </c>
      <c r="L156" s="40">
        <f>COUNTIFS(E145:E154,"本人",O145:O154,"&lt;40")</f>
        <v>0</v>
      </c>
      <c r="M156" s="40">
        <f>COUNTIFS(E145:E154,"家族",O145:O154,"&lt;40")</f>
        <v>0</v>
      </c>
      <c r="N156" s="41"/>
    </row>
    <row r="157" spans="1:16" ht="21" customHeight="1" x14ac:dyDescent="0.15">
      <c r="A157" s="147"/>
      <c r="B157" s="48" t="s">
        <v>805</v>
      </c>
      <c r="C157" s="38"/>
      <c r="D157" s="38"/>
      <c r="E157" s="38"/>
      <c r="F157" s="38"/>
      <c r="G157" s="38"/>
      <c r="H157" s="38"/>
      <c r="I157" s="38"/>
      <c r="J157" s="38"/>
      <c r="K157" s="39" t="s">
        <v>17</v>
      </c>
      <c r="L157" s="42">
        <f>COUNTIFS(E145:E154,"本人",O145:O154,"&gt;=40")</f>
        <v>0</v>
      </c>
      <c r="M157" s="43">
        <f>COUNTIFS(E145:E154,"家族",O145:O154,"&gt;=40")</f>
        <v>0</v>
      </c>
      <c r="N157" s="41"/>
    </row>
    <row r="158" spans="1:16" ht="21" customHeight="1" x14ac:dyDescent="0.15">
      <c r="A158" s="147"/>
      <c r="B158" s="48" t="s">
        <v>808</v>
      </c>
      <c r="C158" s="38"/>
      <c r="D158" s="38"/>
      <c r="E158" s="38"/>
      <c r="F158" s="38"/>
      <c r="G158" s="38"/>
      <c r="H158" s="38"/>
      <c r="I158" s="38"/>
      <c r="J158" s="38"/>
      <c r="K158" s="44" t="s">
        <v>18</v>
      </c>
      <c r="L158" s="45">
        <f>SUM(L156:L157)</f>
        <v>0</v>
      </c>
      <c r="M158" s="45">
        <f>SUM(M156:M157)</f>
        <v>0</v>
      </c>
      <c r="N158" s="41"/>
    </row>
    <row r="159" spans="1:16" ht="21" customHeight="1" x14ac:dyDescent="0.15">
      <c r="A159" s="147"/>
      <c r="B159" s="48" t="str">
        <f>$B$19</f>
        <v>⑤申込締切日は、令和8年1月7日（水）です。＜FAXは不可＞</v>
      </c>
      <c r="C159" s="38"/>
      <c r="D159" s="38"/>
      <c r="E159" s="38"/>
      <c r="F159" s="38"/>
      <c r="G159" s="38"/>
      <c r="H159" s="38"/>
      <c r="I159" s="38"/>
      <c r="J159" s="38"/>
      <c r="L159" s="148">
        <f>SUM(L158:M158)</f>
        <v>0</v>
      </c>
      <c r="M159" s="149"/>
    </row>
    <row r="160" spans="1:16" ht="21" customHeight="1" x14ac:dyDescent="0.15">
      <c r="B160" s="123" t="s">
        <v>810</v>
      </c>
      <c r="C160" s="124"/>
      <c r="D160" s="124"/>
      <c r="E160" s="124"/>
      <c r="F160" s="124"/>
      <c r="G160" s="124"/>
      <c r="H160" s="124"/>
      <c r="I160" s="124"/>
      <c r="J160" s="124"/>
      <c r="K160" s="124"/>
      <c r="L160" s="125"/>
    </row>
    <row r="161" spans="1:16" ht="27" customHeight="1" x14ac:dyDescent="0.15">
      <c r="A161" s="155" t="str">
        <f>$A$1</f>
        <v>令和８年度　春季女性生活習慣病予防健診</v>
      </c>
      <c r="B161" s="155"/>
      <c r="C161" s="126"/>
      <c r="D161" s="126"/>
      <c r="E161" s="126"/>
      <c r="F161" s="126"/>
      <c r="G161" s="16"/>
      <c r="H161" s="17"/>
      <c r="I161" s="17"/>
      <c r="M161" s="19"/>
      <c r="N161" s="18">
        <f>N141+1</f>
        <v>9</v>
      </c>
    </row>
    <row r="162" spans="1:16" ht="27" customHeight="1" x14ac:dyDescent="0.15">
      <c r="A162" s="127" t="s">
        <v>0</v>
      </c>
      <c r="B162" s="128"/>
      <c r="C162" s="49"/>
      <c r="D162" s="143" t="s">
        <v>812</v>
      </c>
      <c r="E162" s="143"/>
      <c r="F162" s="143"/>
      <c r="G162" s="143"/>
      <c r="H162" s="20" t="s">
        <v>1</v>
      </c>
      <c r="I162" s="150" t="str">
        <f>$I$2</f>
        <v/>
      </c>
      <c r="J162" s="151"/>
      <c r="K162" s="152"/>
      <c r="L162" s="50" t="s">
        <v>2</v>
      </c>
      <c r="M162" s="132" t="str">
        <f>$M$2</f>
        <v/>
      </c>
      <c r="N162" s="132"/>
    </row>
    <row r="163" spans="1:16" ht="27" customHeight="1" thickBot="1" x14ac:dyDescent="0.2">
      <c r="A163" s="21" t="s">
        <v>3</v>
      </c>
      <c r="B163" s="22">
        <f>$B$3</f>
        <v>278</v>
      </c>
      <c r="C163" s="109"/>
      <c r="D163" s="133" t="str">
        <f>$D$3</f>
        <v>東京金属事業健康保険組合</v>
      </c>
      <c r="E163" s="133"/>
      <c r="F163" s="133"/>
      <c r="G163" s="133"/>
      <c r="H163" s="23" t="s">
        <v>4</v>
      </c>
      <c r="I163" s="134" t="str">
        <f>$I$3</f>
        <v/>
      </c>
      <c r="J163" s="135"/>
      <c r="K163" s="136"/>
      <c r="L163" s="46" t="s">
        <v>5</v>
      </c>
      <c r="M163" s="137" t="str">
        <f>$M$3</f>
        <v/>
      </c>
      <c r="N163" s="138"/>
    </row>
    <row r="164" spans="1:16" ht="48" customHeight="1" x14ac:dyDescent="0.15">
      <c r="A164" s="24" t="s">
        <v>801</v>
      </c>
      <c r="B164" s="25" t="s">
        <v>802</v>
      </c>
      <c r="C164" s="26" t="s">
        <v>14</v>
      </c>
      <c r="D164" s="27" t="s">
        <v>800</v>
      </c>
      <c r="E164" s="27" t="s">
        <v>6</v>
      </c>
      <c r="F164" s="27" t="s">
        <v>7</v>
      </c>
      <c r="G164" s="28" t="s">
        <v>796</v>
      </c>
      <c r="H164" s="144" t="s">
        <v>15</v>
      </c>
      <c r="I164" s="145"/>
      <c r="J164" s="27" t="s">
        <v>793</v>
      </c>
      <c r="K164" s="14" t="s">
        <v>10</v>
      </c>
      <c r="L164" s="15" t="s">
        <v>11</v>
      </c>
      <c r="M164" s="4" t="s">
        <v>12</v>
      </c>
      <c r="N164" s="29" t="s">
        <v>13</v>
      </c>
    </row>
    <row r="165" spans="1:16" ht="36" customHeight="1" x14ac:dyDescent="0.15">
      <c r="A165" s="30" t="str">
        <f>IF(入力!$C91="","",入力!$B$2)</f>
        <v/>
      </c>
      <c r="B165" s="31" t="str">
        <f>IF($A165="","",VLOOKUP($P165,入力!$A$11:$M$310,3,FALSE))</f>
        <v/>
      </c>
      <c r="C165" s="31" t="str">
        <f>IF($A165="","",VLOOKUP($P165,入力!$A$11:$M$310,4,FALSE))</f>
        <v/>
      </c>
      <c r="D165" s="31" t="str">
        <f>IF($A165="","",VLOOKUP($P165,入力!$A$11:$M$310,5,FALSE))</f>
        <v/>
      </c>
      <c r="E165" s="31" t="str">
        <f>IF($A165="","",IF(VLOOKUP($P165,入力!$A$11:$M$310,6,FALSE)=1,"本人","家族"))</f>
        <v/>
      </c>
      <c r="F165" s="52" t="str">
        <f>IF($A165="","",VLOOKUP($P165,入力!$A$11:$M$310,7,FALSE))</f>
        <v/>
      </c>
      <c r="G165" s="31" t="str">
        <f>IF($A165="","",VLOOKUP($P165,入力!$A$11:$M$310,8,FALSE))</f>
        <v/>
      </c>
      <c r="H165" s="141" t="str">
        <f>IF($A165="","",VLOOKUP($P165,入力!$A$11:$M$310,9,FALSE))</f>
        <v/>
      </c>
      <c r="I165" s="142"/>
      <c r="J165" s="51" t="str">
        <f>IF($A165="","",VLOOKUP($P165,入力!$A$11:$M$310,10,FALSE))</f>
        <v/>
      </c>
      <c r="K165" s="51" t="str">
        <f>IF($A165="","",IF(VLOOKUP($P165,入力!$A$11:$M$310,11,FALSE)=1,"1.自己採取",IF(VLOOKUP($P165,入力!$A$11:$M$310,11,FALSE)=2,"2.医師採取",IF(VLOOKUP($P165,入力!$A$11:$M$310,11,FALSE)=3,"3.希望なし",""))))</f>
        <v/>
      </c>
      <c r="L165" s="51" t="str">
        <f>IF($A165="","",IF(VLOOKUP($P165,入力!$A$11:$M$310,12,FALSE)=1,"1.超音波",IF(VLOOKUP($P165,入力!$A$11:$M$310,12,FALSE)=2,"2.マンモ","")))</f>
        <v/>
      </c>
      <c r="M165" s="51" t="str">
        <f>IF($A165="","",VLOOKUP($P165,入力!$A$11:$M$310,13,FALSE))</f>
        <v/>
      </c>
      <c r="N165" s="57" t="str">
        <f>IF(M165="","",VLOOKUP(M165,医療機関データ!$A$2:$B$800,2,FALSE))</f>
        <v/>
      </c>
      <c r="O165" s="54" t="str">
        <f>IF(B165="","",DATEDIF(F165,45747,"Y"))</f>
        <v/>
      </c>
      <c r="P165" s="37">
        <f>P154+1</f>
        <v>81</v>
      </c>
    </row>
    <row r="166" spans="1:16" ht="36" customHeight="1" x14ac:dyDescent="0.15">
      <c r="A166" s="30" t="str">
        <f>IF(入力!$C92="","",入力!$B$2)</f>
        <v/>
      </c>
      <c r="B166" s="31" t="str">
        <f>IF($A166="","",VLOOKUP($P166,入力!$A$11:$M$310,3,FALSE))</f>
        <v/>
      </c>
      <c r="C166" s="31" t="str">
        <f>IF($A166="","",VLOOKUP($P166,入力!$A$11:$M$310,4,FALSE))</f>
        <v/>
      </c>
      <c r="D166" s="31" t="str">
        <f>IF($A166="","",VLOOKUP($P166,入力!$A$11:$M$310,5,FALSE))</f>
        <v/>
      </c>
      <c r="E166" s="31" t="str">
        <f>IF($A166="","",IF(VLOOKUP($P166,入力!$A$11:$M$310,6,FALSE)=1,"本人","家族"))</f>
        <v/>
      </c>
      <c r="F166" s="52" t="str">
        <f>IF($A166="","",VLOOKUP($P166,入力!$A$11:$M$310,7,FALSE))</f>
        <v/>
      </c>
      <c r="G166" s="31" t="str">
        <f>IF($A166="","",VLOOKUP($P166,入力!$A$11:$M$310,8,FALSE))</f>
        <v/>
      </c>
      <c r="H166" s="141" t="str">
        <f>IF($A166="","",VLOOKUP($P166,入力!$A$11:$M$310,9,FALSE))</f>
        <v/>
      </c>
      <c r="I166" s="142"/>
      <c r="J166" s="51" t="str">
        <f>IF($A166="","",VLOOKUP($P166,入力!$A$11:$M$310,10,FALSE))</f>
        <v/>
      </c>
      <c r="K166" s="51" t="str">
        <f>IF($A166="","",IF(VLOOKUP($P166,入力!$A$11:$M$310,11,FALSE)=1,"1.自己採取",IF(VLOOKUP($P166,入力!$A$11:$M$310,11,FALSE)=2,"2.医師採取",IF(VLOOKUP($P166,入力!$A$11:$M$310,11,FALSE)=3,"3.希望なし",""))))</f>
        <v/>
      </c>
      <c r="L166" s="51" t="str">
        <f>IF($A166="","",IF(VLOOKUP($P166,入力!$A$11:$M$310,12,FALSE)=1,"1.超音波",IF(VLOOKUP($P166,入力!$A$11:$M$310,12,FALSE)=2,"2.マンモ","")))</f>
        <v/>
      </c>
      <c r="M166" s="51" t="str">
        <f>IF($A166="","",VLOOKUP($P166,入力!$A$11:$M$310,13,FALSE))</f>
        <v/>
      </c>
      <c r="N166" s="57" t="str">
        <f>IF(M166="","",VLOOKUP(M166,医療機関データ!$A$2:$B$800,2,FALSE))</f>
        <v/>
      </c>
      <c r="O166" s="54" t="str">
        <f t="shared" ref="O166:O174" si="15">IF(B166="","",DATEDIF(F166,45747,"Y"))</f>
        <v/>
      </c>
      <c r="P166" s="37">
        <f>P165+1</f>
        <v>82</v>
      </c>
    </row>
    <row r="167" spans="1:16" ht="36" customHeight="1" x14ac:dyDescent="0.15">
      <c r="A167" s="30" t="str">
        <f>IF(入力!$C93="","",入力!$B$2)</f>
        <v/>
      </c>
      <c r="B167" s="31" t="str">
        <f>IF($A167="","",VLOOKUP($P167,入力!$A$11:$M$310,3,FALSE))</f>
        <v/>
      </c>
      <c r="C167" s="31" t="str">
        <f>IF($A167="","",VLOOKUP($P167,入力!$A$11:$M$310,4,FALSE))</f>
        <v/>
      </c>
      <c r="D167" s="31" t="str">
        <f>IF($A167="","",VLOOKUP($P167,入力!$A$11:$M$310,5,FALSE))</f>
        <v/>
      </c>
      <c r="E167" s="31" t="str">
        <f>IF($A167="","",IF(VLOOKUP($P167,入力!$A$11:$M$310,6,FALSE)=1,"本人","家族"))</f>
        <v/>
      </c>
      <c r="F167" s="52" t="str">
        <f>IF($A167="","",VLOOKUP($P167,入力!$A$11:$M$310,7,FALSE))</f>
        <v/>
      </c>
      <c r="G167" s="31" t="str">
        <f>IF($A167="","",VLOOKUP($P167,入力!$A$11:$M$310,8,FALSE))</f>
        <v/>
      </c>
      <c r="H167" s="141" t="str">
        <f>IF($A167="","",VLOOKUP($P167,入力!$A$11:$M$310,9,FALSE))</f>
        <v/>
      </c>
      <c r="I167" s="142"/>
      <c r="J167" s="51" t="str">
        <f>IF($A167="","",VLOOKUP($P167,入力!$A$11:$M$310,10,FALSE))</f>
        <v/>
      </c>
      <c r="K167" s="51" t="str">
        <f>IF($A167="","",IF(VLOOKUP($P167,入力!$A$11:$M$310,11,FALSE)=1,"1.自己採取",IF(VLOOKUP($P167,入力!$A$11:$M$310,11,FALSE)=2,"2.医師採取",IF(VLOOKUP($P167,入力!$A$11:$M$310,11,FALSE)=3,"3.希望なし",""))))</f>
        <v/>
      </c>
      <c r="L167" s="51" t="str">
        <f>IF($A167="","",IF(VLOOKUP($P167,入力!$A$11:$M$310,12,FALSE)=1,"1.超音波",IF(VLOOKUP($P167,入力!$A$11:$M$310,12,FALSE)=2,"2.マンモ","")))</f>
        <v/>
      </c>
      <c r="M167" s="51" t="str">
        <f>IF($A167="","",VLOOKUP($P167,入力!$A$11:$M$310,13,FALSE))</f>
        <v/>
      </c>
      <c r="N167" s="57" t="str">
        <f>IF(M167="","",VLOOKUP(M167,医療機関データ!$A$2:$B$800,2,FALSE))</f>
        <v/>
      </c>
      <c r="O167" s="54" t="str">
        <f t="shared" si="15"/>
        <v/>
      </c>
      <c r="P167" s="37">
        <f t="shared" ref="P167:P174" si="16">P166+1</f>
        <v>83</v>
      </c>
    </row>
    <row r="168" spans="1:16" ht="36" customHeight="1" x14ac:dyDescent="0.15">
      <c r="A168" s="30" t="str">
        <f>IF(入力!$C94="","",入力!$B$2)</f>
        <v/>
      </c>
      <c r="B168" s="31" t="str">
        <f>IF($A168="","",VLOOKUP($P168,入力!$A$11:$M$310,3,FALSE))</f>
        <v/>
      </c>
      <c r="C168" s="31" t="str">
        <f>IF($A168="","",VLOOKUP($P168,入力!$A$11:$M$310,4,FALSE))</f>
        <v/>
      </c>
      <c r="D168" s="31" t="str">
        <f>IF($A168="","",VLOOKUP($P168,入力!$A$11:$M$310,5,FALSE))</f>
        <v/>
      </c>
      <c r="E168" s="31" t="str">
        <f>IF($A168="","",IF(VLOOKUP($P168,入力!$A$11:$M$310,6,FALSE)=1,"本人","家族"))</f>
        <v/>
      </c>
      <c r="F168" s="52" t="str">
        <f>IF($A168="","",VLOOKUP($P168,入力!$A$11:$M$310,7,FALSE))</f>
        <v/>
      </c>
      <c r="G168" s="31" t="str">
        <f>IF($A168="","",VLOOKUP($P168,入力!$A$11:$M$310,8,FALSE))</f>
        <v/>
      </c>
      <c r="H168" s="141" t="str">
        <f>IF($A168="","",VLOOKUP($P168,入力!$A$11:$M$310,9,FALSE))</f>
        <v/>
      </c>
      <c r="I168" s="142"/>
      <c r="J168" s="51" t="str">
        <f>IF($A168="","",VLOOKUP($P168,入力!$A$11:$M$310,10,FALSE))</f>
        <v/>
      </c>
      <c r="K168" s="51" t="str">
        <f>IF($A168="","",IF(VLOOKUP($P168,入力!$A$11:$M$310,11,FALSE)=1,"1.自己採取",IF(VLOOKUP($P168,入力!$A$11:$M$310,11,FALSE)=2,"2.医師採取",IF(VLOOKUP($P168,入力!$A$11:$M$310,11,FALSE)=3,"3.希望なし",""))))</f>
        <v/>
      </c>
      <c r="L168" s="51" t="str">
        <f>IF($A168="","",IF(VLOOKUP($P168,入力!$A$11:$M$310,12,FALSE)=1,"1.超音波",IF(VLOOKUP($P168,入力!$A$11:$M$310,12,FALSE)=2,"2.マンモ","")))</f>
        <v/>
      </c>
      <c r="M168" s="51" t="str">
        <f>IF($A168="","",VLOOKUP($P168,入力!$A$11:$M$310,13,FALSE))</f>
        <v/>
      </c>
      <c r="N168" s="57" t="str">
        <f>IF(M168="","",VLOOKUP(M168,医療機関データ!$A$2:$B$800,2,FALSE))</f>
        <v/>
      </c>
      <c r="O168" s="54" t="str">
        <f t="shared" si="15"/>
        <v/>
      </c>
      <c r="P168" s="37">
        <f t="shared" si="16"/>
        <v>84</v>
      </c>
    </row>
    <row r="169" spans="1:16" ht="36" customHeight="1" x14ac:dyDescent="0.15">
      <c r="A169" s="30" t="str">
        <f>IF(入力!$C95="","",入力!$B$2)</f>
        <v/>
      </c>
      <c r="B169" s="31" t="str">
        <f>IF($A169="","",VLOOKUP($P169,入力!$A$11:$M$310,3,FALSE))</f>
        <v/>
      </c>
      <c r="C169" s="31" t="str">
        <f>IF($A169="","",VLOOKUP($P169,入力!$A$11:$M$310,4,FALSE))</f>
        <v/>
      </c>
      <c r="D169" s="31" t="str">
        <f>IF($A169="","",VLOOKUP($P169,入力!$A$11:$M$310,5,FALSE))</f>
        <v/>
      </c>
      <c r="E169" s="31" t="str">
        <f>IF($A169="","",IF(VLOOKUP($P169,入力!$A$11:$M$310,6,FALSE)=1,"本人","家族"))</f>
        <v/>
      </c>
      <c r="F169" s="52" t="str">
        <f>IF($A169="","",VLOOKUP($P169,入力!$A$11:$M$310,7,FALSE))</f>
        <v/>
      </c>
      <c r="G169" s="31" t="str">
        <f>IF($A169="","",VLOOKUP($P169,入力!$A$11:$M$310,8,FALSE))</f>
        <v/>
      </c>
      <c r="H169" s="141" t="str">
        <f>IF($A169="","",VLOOKUP($P169,入力!$A$11:$M$310,9,FALSE))</f>
        <v/>
      </c>
      <c r="I169" s="142"/>
      <c r="J169" s="51" t="str">
        <f>IF($A169="","",VLOOKUP($P169,入力!$A$11:$M$310,10,FALSE))</f>
        <v/>
      </c>
      <c r="K169" s="51" t="str">
        <f>IF($A169="","",IF(VLOOKUP($P169,入力!$A$11:$M$310,11,FALSE)=1,"1.自己採取",IF(VLOOKUP($P169,入力!$A$11:$M$310,11,FALSE)=2,"2.医師採取",IF(VLOOKUP($P169,入力!$A$11:$M$310,11,FALSE)=3,"3.希望なし",""))))</f>
        <v/>
      </c>
      <c r="L169" s="51" t="str">
        <f>IF($A169="","",IF(VLOOKUP($P169,入力!$A$11:$M$310,12,FALSE)=1,"1.超音波",IF(VLOOKUP($P169,入力!$A$11:$M$310,12,FALSE)=2,"2.マンモ","")))</f>
        <v/>
      </c>
      <c r="M169" s="51" t="str">
        <f>IF($A169="","",VLOOKUP($P169,入力!$A$11:$M$310,13,FALSE))</f>
        <v/>
      </c>
      <c r="N169" s="57" t="str">
        <f>IF(M169="","",VLOOKUP(M169,医療機関データ!$A$2:$B$800,2,FALSE))</f>
        <v/>
      </c>
      <c r="O169" s="54" t="str">
        <f t="shared" si="15"/>
        <v/>
      </c>
      <c r="P169" s="37">
        <f t="shared" si="16"/>
        <v>85</v>
      </c>
    </row>
    <row r="170" spans="1:16" ht="36" customHeight="1" x14ac:dyDescent="0.15">
      <c r="A170" s="30" t="str">
        <f>IF(入力!$C96="","",入力!$B$2)</f>
        <v/>
      </c>
      <c r="B170" s="31" t="str">
        <f>IF($A170="","",VLOOKUP($P170,入力!$A$11:$M$310,3,FALSE))</f>
        <v/>
      </c>
      <c r="C170" s="31" t="str">
        <f>IF($A170="","",VLOOKUP($P170,入力!$A$11:$M$310,4,FALSE))</f>
        <v/>
      </c>
      <c r="D170" s="31" t="str">
        <f>IF($A170="","",VLOOKUP($P170,入力!$A$11:$M$310,5,FALSE))</f>
        <v/>
      </c>
      <c r="E170" s="31" t="str">
        <f>IF($A170="","",IF(VLOOKUP($P170,入力!$A$11:$M$310,6,FALSE)=1,"本人","家族"))</f>
        <v/>
      </c>
      <c r="F170" s="52" t="str">
        <f>IF($A170="","",VLOOKUP($P170,入力!$A$11:$M$310,7,FALSE))</f>
        <v/>
      </c>
      <c r="G170" s="31" t="str">
        <f>IF($A170="","",VLOOKUP($P170,入力!$A$11:$M$310,8,FALSE))</f>
        <v/>
      </c>
      <c r="H170" s="141" t="str">
        <f>IF($A170="","",VLOOKUP($P170,入力!$A$11:$M$310,9,FALSE))</f>
        <v/>
      </c>
      <c r="I170" s="142"/>
      <c r="J170" s="51" t="str">
        <f>IF($A170="","",VLOOKUP($P170,入力!$A$11:$M$310,10,FALSE))</f>
        <v/>
      </c>
      <c r="K170" s="51" t="str">
        <f>IF($A170="","",IF(VLOOKUP($P170,入力!$A$11:$M$310,11,FALSE)=1,"1.自己採取",IF(VLOOKUP($P170,入力!$A$11:$M$310,11,FALSE)=2,"2.医師採取",IF(VLOOKUP($P170,入力!$A$11:$M$310,11,FALSE)=3,"3.希望なし",""))))</f>
        <v/>
      </c>
      <c r="L170" s="51" t="str">
        <f>IF($A170="","",IF(VLOOKUP($P170,入力!$A$11:$M$310,12,FALSE)=1,"1.超音波",IF(VLOOKUP($P170,入力!$A$11:$M$310,12,FALSE)=2,"2.マンモ","")))</f>
        <v/>
      </c>
      <c r="M170" s="51" t="str">
        <f>IF($A170="","",VLOOKUP($P170,入力!$A$11:$M$310,13,FALSE))</f>
        <v/>
      </c>
      <c r="N170" s="57" t="str">
        <f>IF(M170="","",VLOOKUP(M170,医療機関データ!$A$2:$B$800,2,FALSE))</f>
        <v/>
      </c>
      <c r="O170" s="54" t="str">
        <f t="shared" si="15"/>
        <v/>
      </c>
      <c r="P170" s="37">
        <f t="shared" si="16"/>
        <v>86</v>
      </c>
    </row>
    <row r="171" spans="1:16" ht="36" customHeight="1" x14ac:dyDescent="0.15">
      <c r="A171" s="30" t="str">
        <f>IF(入力!$C97="","",入力!$B$2)</f>
        <v/>
      </c>
      <c r="B171" s="31" t="str">
        <f>IF($A171="","",VLOOKUP($P171,入力!$A$11:$M$310,3,FALSE))</f>
        <v/>
      </c>
      <c r="C171" s="31" t="str">
        <f>IF($A171="","",VLOOKUP($P171,入力!$A$11:$M$310,4,FALSE))</f>
        <v/>
      </c>
      <c r="D171" s="31" t="str">
        <f>IF($A171="","",VLOOKUP($P171,入力!$A$11:$M$310,5,FALSE))</f>
        <v/>
      </c>
      <c r="E171" s="31" t="str">
        <f>IF($A171="","",IF(VLOOKUP($P171,入力!$A$11:$M$310,6,FALSE)=1,"本人","家族"))</f>
        <v/>
      </c>
      <c r="F171" s="52" t="str">
        <f>IF($A171="","",VLOOKUP($P171,入力!$A$11:$M$310,7,FALSE))</f>
        <v/>
      </c>
      <c r="G171" s="31" t="str">
        <f>IF($A171="","",VLOOKUP($P171,入力!$A$11:$M$310,8,FALSE))</f>
        <v/>
      </c>
      <c r="H171" s="141" t="str">
        <f>IF($A171="","",VLOOKUP($P171,入力!$A$11:$M$310,9,FALSE))</f>
        <v/>
      </c>
      <c r="I171" s="142"/>
      <c r="J171" s="51" t="str">
        <f>IF($A171="","",VLOOKUP($P171,入力!$A$11:$M$310,10,FALSE))</f>
        <v/>
      </c>
      <c r="K171" s="51" t="str">
        <f>IF($A171="","",IF(VLOOKUP($P171,入力!$A$11:$M$310,11,FALSE)=1,"1.自己採取",IF(VLOOKUP($P171,入力!$A$11:$M$310,11,FALSE)=2,"2.医師採取",IF(VLOOKUP($P171,入力!$A$11:$M$310,11,FALSE)=3,"3.希望なし",""))))</f>
        <v/>
      </c>
      <c r="L171" s="51" t="str">
        <f>IF($A171="","",IF(VLOOKUP($P171,入力!$A$11:$M$310,12,FALSE)=1,"1.超音波",IF(VLOOKUP($P171,入力!$A$11:$M$310,12,FALSE)=2,"2.マンモ","")))</f>
        <v/>
      </c>
      <c r="M171" s="51" t="str">
        <f>IF($A171="","",VLOOKUP($P171,入力!$A$11:$M$310,13,FALSE))</f>
        <v/>
      </c>
      <c r="N171" s="57" t="str">
        <f>IF(M171="","",VLOOKUP(M171,医療機関データ!$A$2:$B$800,2,FALSE))</f>
        <v/>
      </c>
      <c r="O171" s="54" t="str">
        <f t="shared" si="15"/>
        <v/>
      </c>
      <c r="P171" s="37">
        <f t="shared" si="16"/>
        <v>87</v>
      </c>
    </row>
    <row r="172" spans="1:16" ht="36" customHeight="1" x14ac:dyDescent="0.15">
      <c r="A172" s="30" t="str">
        <f>IF(入力!$C98="","",入力!$B$2)</f>
        <v/>
      </c>
      <c r="B172" s="31" t="str">
        <f>IF($A172="","",VLOOKUP($P172,入力!$A$11:$M$310,3,FALSE))</f>
        <v/>
      </c>
      <c r="C172" s="31" t="str">
        <f>IF($A172="","",VLOOKUP($P172,入力!$A$11:$M$310,4,FALSE))</f>
        <v/>
      </c>
      <c r="D172" s="31" t="str">
        <f>IF($A172="","",VLOOKUP($P172,入力!$A$11:$M$310,5,FALSE))</f>
        <v/>
      </c>
      <c r="E172" s="31" t="str">
        <f>IF($A172="","",IF(VLOOKUP($P172,入力!$A$11:$M$310,6,FALSE)=1,"本人","家族"))</f>
        <v/>
      </c>
      <c r="F172" s="52" t="str">
        <f>IF($A172="","",VLOOKUP($P172,入力!$A$11:$M$310,7,FALSE))</f>
        <v/>
      </c>
      <c r="G172" s="31" t="str">
        <f>IF($A172="","",VLOOKUP($P172,入力!$A$11:$M$310,8,FALSE))</f>
        <v/>
      </c>
      <c r="H172" s="141" t="str">
        <f>IF($A172="","",VLOOKUP($P172,入力!$A$11:$M$310,9,FALSE))</f>
        <v/>
      </c>
      <c r="I172" s="142"/>
      <c r="J172" s="51" t="str">
        <f>IF($A172="","",VLOOKUP($P172,入力!$A$11:$M$310,10,FALSE))</f>
        <v/>
      </c>
      <c r="K172" s="51" t="str">
        <f>IF($A172="","",IF(VLOOKUP($P172,入力!$A$11:$M$310,11,FALSE)=1,"1.自己採取",IF(VLOOKUP($P172,入力!$A$11:$M$310,11,FALSE)=2,"2.医師採取",IF(VLOOKUP($P172,入力!$A$11:$M$310,11,FALSE)=3,"3.希望なし",""))))</f>
        <v/>
      </c>
      <c r="L172" s="51" t="str">
        <f>IF($A172="","",IF(VLOOKUP($P172,入力!$A$11:$M$310,12,FALSE)=1,"1.超音波",IF(VLOOKUP($P172,入力!$A$11:$M$310,12,FALSE)=2,"2.マンモ","")))</f>
        <v/>
      </c>
      <c r="M172" s="51" t="str">
        <f>IF($A172="","",VLOOKUP($P172,入力!$A$11:$M$310,13,FALSE))</f>
        <v/>
      </c>
      <c r="N172" s="57" t="str">
        <f>IF(M172="","",VLOOKUP(M172,医療機関データ!$A$2:$B$800,2,FALSE))</f>
        <v/>
      </c>
      <c r="O172" s="54" t="str">
        <f t="shared" si="15"/>
        <v/>
      </c>
      <c r="P172" s="37">
        <f t="shared" si="16"/>
        <v>88</v>
      </c>
    </row>
    <row r="173" spans="1:16" ht="36" customHeight="1" x14ac:dyDescent="0.15">
      <c r="A173" s="30" t="str">
        <f>IF(入力!$C99="","",入力!$B$2)</f>
        <v/>
      </c>
      <c r="B173" s="31" t="str">
        <f>IF($A173="","",VLOOKUP($P173,入力!$A$11:$M$310,3,FALSE))</f>
        <v/>
      </c>
      <c r="C173" s="31" t="str">
        <f>IF($A173="","",VLOOKUP($P173,入力!$A$11:$M$310,4,FALSE))</f>
        <v/>
      </c>
      <c r="D173" s="31" t="str">
        <f>IF($A173="","",VLOOKUP($P173,入力!$A$11:$M$310,5,FALSE))</f>
        <v/>
      </c>
      <c r="E173" s="31" t="str">
        <f>IF($A173="","",IF(VLOOKUP($P173,入力!$A$11:$M$310,6,FALSE)=1,"本人","家族"))</f>
        <v/>
      </c>
      <c r="F173" s="52" t="str">
        <f>IF($A173="","",VLOOKUP($P173,入力!$A$11:$M$310,7,FALSE))</f>
        <v/>
      </c>
      <c r="G173" s="31" t="str">
        <f>IF($A173="","",VLOOKUP($P173,入力!$A$11:$M$310,8,FALSE))</f>
        <v/>
      </c>
      <c r="H173" s="141" t="str">
        <f>IF($A173="","",VLOOKUP($P173,入力!$A$11:$M$310,9,FALSE))</f>
        <v/>
      </c>
      <c r="I173" s="142"/>
      <c r="J173" s="51" t="str">
        <f>IF($A173="","",VLOOKUP($P173,入力!$A$11:$M$310,10,FALSE))</f>
        <v/>
      </c>
      <c r="K173" s="51" t="str">
        <f>IF($A173="","",IF(VLOOKUP($P173,入力!$A$11:$M$310,11,FALSE)=1,"1.自己採取",IF(VLOOKUP($P173,入力!$A$11:$M$310,11,FALSE)=2,"2.医師採取",IF(VLOOKUP($P173,入力!$A$11:$M$310,11,FALSE)=3,"3.希望なし",""))))</f>
        <v/>
      </c>
      <c r="L173" s="51" t="str">
        <f>IF($A173="","",IF(VLOOKUP($P173,入力!$A$11:$M$310,12,FALSE)=1,"1.超音波",IF(VLOOKUP($P173,入力!$A$11:$M$310,12,FALSE)=2,"2.マンモ","")))</f>
        <v/>
      </c>
      <c r="M173" s="51" t="str">
        <f>IF($A173="","",VLOOKUP($P173,入力!$A$11:$M$310,13,FALSE))</f>
        <v/>
      </c>
      <c r="N173" s="57" t="str">
        <f>IF(M173="","",VLOOKUP(M173,医療機関データ!$A$2:$B$800,2,FALSE))</f>
        <v/>
      </c>
      <c r="O173" s="54" t="str">
        <f t="shared" si="15"/>
        <v/>
      </c>
      <c r="P173" s="37">
        <f t="shared" si="16"/>
        <v>89</v>
      </c>
    </row>
    <row r="174" spans="1:16" ht="36" customHeight="1" thickBot="1" x14ac:dyDescent="0.2">
      <c r="A174" s="30" t="str">
        <f>IF(入力!$C100="","",入力!$B$2)</f>
        <v/>
      </c>
      <c r="B174" s="31" t="str">
        <f>IF($A174="","",VLOOKUP($P174,入力!$A$11:$M$310,3,FALSE))</f>
        <v/>
      </c>
      <c r="C174" s="31" t="str">
        <f>IF($A174="","",VLOOKUP($P174,入力!$A$11:$M$310,4,FALSE))</f>
        <v/>
      </c>
      <c r="D174" s="31" t="str">
        <f>IF($A174="","",VLOOKUP($P174,入力!$A$11:$M$310,5,FALSE))</f>
        <v/>
      </c>
      <c r="E174" s="31" t="str">
        <f>IF($A174="","",IF(VLOOKUP($P174,入力!$A$11:$M$310,6,FALSE)=1,"本人","家族"))</f>
        <v/>
      </c>
      <c r="F174" s="52" t="str">
        <f>IF($A174="","",VLOOKUP($P174,入力!$A$11:$M$310,7,FALSE))</f>
        <v/>
      </c>
      <c r="G174" s="31" t="str">
        <f>IF($A174="","",VLOOKUP($P174,入力!$A$11:$M$310,8,FALSE))</f>
        <v/>
      </c>
      <c r="H174" s="141" t="str">
        <f>IF($A174="","",VLOOKUP($P174,入力!$A$11:$M$310,9,FALSE))</f>
        <v/>
      </c>
      <c r="I174" s="142"/>
      <c r="J174" s="53" t="str">
        <f>IF($A174="","",VLOOKUP($P174,入力!$A$11:$M$310,10,FALSE))</f>
        <v/>
      </c>
      <c r="K174" s="53" t="str">
        <f>IF($A174="","",IF(VLOOKUP($P174,入力!$A$11:$M$310,11,FALSE)=1,"1.自己採取",IF(VLOOKUP($P174,入力!$A$11:$M$310,11,FALSE)=2,"2.医師採取",IF(VLOOKUP($P174,入力!$A$11:$M$310,11,FALSE)=3,"3.希望なし",""))))</f>
        <v/>
      </c>
      <c r="L174" s="53" t="str">
        <f>IF($A174="","",IF(VLOOKUP($P174,入力!$A$11:$M$310,12,FALSE)=1,"1.超音波",IF(VLOOKUP($P174,入力!$A$11:$M$310,12,FALSE)=2,"2.マンモ","")))</f>
        <v/>
      </c>
      <c r="M174" s="53" t="str">
        <f>IF($A174="","",VLOOKUP($P174,入力!$A$11:$M$310,13,FALSE))</f>
        <v/>
      </c>
      <c r="N174" s="58" t="str">
        <f>IF(M174="","",VLOOKUP(M174,医療機関データ!$A$2:$B$800,2,FALSE))</f>
        <v/>
      </c>
      <c r="O174" s="54" t="str">
        <f t="shared" si="15"/>
        <v/>
      </c>
      <c r="P174" s="37">
        <f t="shared" si="16"/>
        <v>90</v>
      </c>
    </row>
    <row r="175" spans="1:16" ht="21" customHeight="1" x14ac:dyDescent="0.15">
      <c r="A175" s="146" t="s">
        <v>809</v>
      </c>
      <c r="B175" s="47" t="s">
        <v>807</v>
      </c>
      <c r="C175" s="32"/>
      <c r="D175" s="32"/>
      <c r="E175" s="32"/>
      <c r="F175" s="32"/>
      <c r="G175" s="32"/>
      <c r="H175" s="32"/>
      <c r="I175" s="32"/>
      <c r="J175" s="33"/>
      <c r="K175" s="34"/>
      <c r="L175" s="35" t="s">
        <v>8</v>
      </c>
      <c r="M175" s="35" t="s">
        <v>9</v>
      </c>
      <c r="N175" s="36"/>
      <c r="O175" s="55"/>
    </row>
    <row r="176" spans="1:16" ht="21" customHeight="1" x14ac:dyDescent="0.15">
      <c r="A176" s="147"/>
      <c r="B176" s="48" t="s">
        <v>806</v>
      </c>
      <c r="C176" s="38"/>
      <c r="D176" s="38"/>
      <c r="E176" s="38"/>
      <c r="F176" s="38"/>
      <c r="G176" s="38"/>
      <c r="H176" s="38"/>
      <c r="I176" s="38"/>
      <c r="J176" s="38"/>
      <c r="K176" s="39" t="s">
        <v>16</v>
      </c>
      <c r="L176" s="40">
        <f>COUNTIFS(E165:E174,"本人",O165:O174,"&lt;40")</f>
        <v>0</v>
      </c>
      <c r="M176" s="40">
        <f>COUNTIFS(E165:E174,"家族",O165:O174,"&lt;40")</f>
        <v>0</v>
      </c>
      <c r="N176" s="41"/>
    </row>
    <row r="177" spans="1:16" ht="21" customHeight="1" x14ac:dyDescent="0.15">
      <c r="A177" s="147"/>
      <c r="B177" s="48" t="s">
        <v>805</v>
      </c>
      <c r="C177" s="38"/>
      <c r="D177" s="38"/>
      <c r="E177" s="38"/>
      <c r="F177" s="38"/>
      <c r="G177" s="38"/>
      <c r="H177" s="38"/>
      <c r="I177" s="38"/>
      <c r="J177" s="38"/>
      <c r="K177" s="39" t="s">
        <v>17</v>
      </c>
      <c r="L177" s="42">
        <f>COUNTIFS(E165:E174,"本人",O165:O174,"&gt;=40")</f>
        <v>0</v>
      </c>
      <c r="M177" s="43">
        <f>COUNTIFS(E165:E174,"家族",O165:O174,"&gt;=40")</f>
        <v>0</v>
      </c>
      <c r="N177" s="41"/>
    </row>
    <row r="178" spans="1:16" ht="21" customHeight="1" x14ac:dyDescent="0.15">
      <c r="A178" s="147"/>
      <c r="B178" s="48" t="s">
        <v>808</v>
      </c>
      <c r="C178" s="38"/>
      <c r="D178" s="38"/>
      <c r="E178" s="38"/>
      <c r="F178" s="38"/>
      <c r="G178" s="38"/>
      <c r="H178" s="38"/>
      <c r="I178" s="38"/>
      <c r="J178" s="38"/>
      <c r="K178" s="44" t="s">
        <v>18</v>
      </c>
      <c r="L178" s="45">
        <f>SUM(L176:L177)</f>
        <v>0</v>
      </c>
      <c r="M178" s="45">
        <f>SUM(M176:M177)</f>
        <v>0</v>
      </c>
      <c r="N178" s="41"/>
    </row>
    <row r="179" spans="1:16" ht="21" customHeight="1" x14ac:dyDescent="0.15">
      <c r="A179" s="147"/>
      <c r="B179" s="48" t="str">
        <f>$B$19</f>
        <v>⑤申込締切日は、令和8年1月7日（水）です。＜FAXは不可＞</v>
      </c>
      <c r="C179" s="38"/>
      <c r="D179" s="38"/>
      <c r="E179" s="38"/>
      <c r="F179" s="38"/>
      <c r="G179" s="38"/>
      <c r="H179" s="38"/>
      <c r="I179" s="38"/>
      <c r="J179" s="38"/>
      <c r="L179" s="148">
        <f>SUM(L178:M178)</f>
        <v>0</v>
      </c>
      <c r="M179" s="149"/>
    </row>
    <row r="180" spans="1:16" ht="21" customHeight="1" x14ac:dyDescent="0.15">
      <c r="B180" s="123" t="s">
        <v>810</v>
      </c>
      <c r="C180" s="124"/>
      <c r="D180" s="124"/>
      <c r="E180" s="124"/>
      <c r="F180" s="124"/>
      <c r="G180" s="124"/>
      <c r="H180" s="124"/>
      <c r="I180" s="124"/>
      <c r="J180" s="124"/>
      <c r="K180" s="124"/>
      <c r="L180" s="125"/>
    </row>
    <row r="181" spans="1:16" ht="27" customHeight="1" x14ac:dyDescent="0.15">
      <c r="A181" s="155" t="str">
        <f>$A$1</f>
        <v>令和８年度　春季女性生活習慣病予防健診</v>
      </c>
      <c r="B181" s="155"/>
      <c r="C181" s="126"/>
      <c r="D181" s="126"/>
      <c r="E181" s="126"/>
      <c r="F181" s="126"/>
      <c r="G181" s="16"/>
      <c r="H181" s="17"/>
      <c r="I181" s="17"/>
      <c r="M181" s="19"/>
      <c r="N181" s="18">
        <f>N161+1</f>
        <v>10</v>
      </c>
    </row>
    <row r="182" spans="1:16" ht="27" customHeight="1" x14ac:dyDescent="0.15">
      <c r="A182" s="127" t="s">
        <v>0</v>
      </c>
      <c r="B182" s="128"/>
      <c r="C182" s="49"/>
      <c r="D182" s="143" t="s">
        <v>812</v>
      </c>
      <c r="E182" s="143"/>
      <c r="F182" s="143"/>
      <c r="G182" s="143"/>
      <c r="H182" s="20" t="s">
        <v>1</v>
      </c>
      <c r="I182" s="150" t="str">
        <f>$I$2</f>
        <v/>
      </c>
      <c r="J182" s="151"/>
      <c r="K182" s="152"/>
      <c r="L182" s="50" t="s">
        <v>2</v>
      </c>
      <c r="M182" s="132" t="str">
        <f>$M$2</f>
        <v/>
      </c>
      <c r="N182" s="132"/>
    </row>
    <row r="183" spans="1:16" ht="27" customHeight="1" thickBot="1" x14ac:dyDescent="0.2">
      <c r="A183" s="21" t="s">
        <v>3</v>
      </c>
      <c r="B183" s="22">
        <f>$B$3</f>
        <v>278</v>
      </c>
      <c r="C183" s="109"/>
      <c r="D183" s="133" t="str">
        <f>$D$3</f>
        <v>東京金属事業健康保険組合</v>
      </c>
      <c r="E183" s="133"/>
      <c r="F183" s="133"/>
      <c r="G183" s="133"/>
      <c r="H183" s="23" t="s">
        <v>4</v>
      </c>
      <c r="I183" s="134" t="str">
        <f>$I$3</f>
        <v/>
      </c>
      <c r="J183" s="135"/>
      <c r="K183" s="136"/>
      <c r="L183" s="46" t="s">
        <v>5</v>
      </c>
      <c r="M183" s="137" t="str">
        <f>$M$3</f>
        <v/>
      </c>
      <c r="N183" s="138"/>
    </row>
    <row r="184" spans="1:16" ht="48" customHeight="1" x14ac:dyDescent="0.15">
      <c r="A184" s="24" t="s">
        <v>801</v>
      </c>
      <c r="B184" s="25" t="s">
        <v>802</v>
      </c>
      <c r="C184" s="26" t="s">
        <v>14</v>
      </c>
      <c r="D184" s="27" t="s">
        <v>800</v>
      </c>
      <c r="E184" s="27" t="s">
        <v>6</v>
      </c>
      <c r="F184" s="27" t="s">
        <v>7</v>
      </c>
      <c r="G184" s="28" t="s">
        <v>796</v>
      </c>
      <c r="H184" s="144" t="s">
        <v>15</v>
      </c>
      <c r="I184" s="145"/>
      <c r="J184" s="27" t="s">
        <v>793</v>
      </c>
      <c r="K184" s="14" t="s">
        <v>10</v>
      </c>
      <c r="L184" s="15" t="s">
        <v>11</v>
      </c>
      <c r="M184" s="4" t="s">
        <v>12</v>
      </c>
      <c r="N184" s="29" t="s">
        <v>13</v>
      </c>
    </row>
    <row r="185" spans="1:16" ht="36" customHeight="1" x14ac:dyDescent="0.15">
      <c r="A185" s="30" t="str">
        <f>IF(入力!$C101="","",入力!$B$2)</f>
        <v/>
      </c>
      <c r="B185" s="31" t="str">
        <f>IF($A185="","",VLOOKUP($P185,入力!$A$11:$M$310,3,FALSE))</f>
        <v/>
      </c>
      <c r="C185" s="31" t="str">
        <f>IF($A185="","",VLOOKUP($P185,入力!$A$11:$M$310,4,FALSE))</f>
        <v/>
      </c>
      <c r="D185" s="31" t="str">
        <f>IF($A185="","",VLOOKUP($P185,入力!$A$11:$M$310,5,FALSE))</f>
        <v/>
      </c>
      <c r="E185" s="31" t="str">
        <f>IF($A185="","",IF(VLOOKUP($P185,入力!$A$11:$M$310,6,FALSE)=1,"本人","家族"))</f>
        <v/>
      </c>
      <c r="F185" s="52" t="str">
        <f>IF($A185="","",VLOOKUP($P185,入力!$A$11:$M$310,7,FALSE))</f>
        <v/>
      </c>
      <c r="G185" s="31" t="str">
        <f>IF($A185="","",VLOOKUP($P185,入力!$A$11:$M$310,8,FALSE))</f>
        <v/>
      </c>
      <c r="H185" s="141" t="str">
        <f>IF($A185="","",VLOOKUP($P185,入力!$A$11:$M$310,9,FALSE))</f>
        <v/>
      </c>
      <c r="I185" s="142"/>
      <c r="J185" s="51" t="str">
        <f>IF($A185="","",VLOOKUP($P185,入力!$A$11:$M$310,10,FALSE))</f>
        <v/>
      </c>
      <c r="K185" s="51" t="str">
        <f>IF($A185="","",IF(VLOOKUP($P185,入力!$A$11:$M$310,11,FALSE)=1,"1.自己採取",IF(VLOOKUP($P185,入力!$A$11:$M$310,11,FALSE)=2,"2.医師採取",IF(VLOOKUP($P185,入力!$A$11:$M$310,11,FALSE)=3,"3.希望なし",""))))</f>
        <v/>
      </c>
      <c r="L185" s="51" t="str">
        <f>IF($A185="","",IF(VLOOKUP($P185,入力!$A$11:$M$310,12,FALSE)=1,"1.超音波",IF(VLOOKUP($P185,入力!$A$11:$M$310,12,FALSE)=2,"2.マンモ","")))</f>
        <v/>
      </c>
      <c r="M185" s="51" t="str">
        <f>IF($A185="","",VLOOKUP($P185,入力!$A$11:$M$310,13,FALSE))</f>
        <v/>
      </c>
      <c r="N185" s="57" t="str">
        <f>IF(M185="","",VLOOKUP(M185,医療機関データ!$A$2:$B$800,2,FALSE))</f>
        <v/>
      </c>
      <c r="O185" s="54" t="str">
        <f>IF(B185="","",DATEDIF(F185,45747,"Y"))</f>
        <v/>
      </c>
      <c r="P185" s="37">
        <f>P174+1</f>
        <v>91</v>
      </c>
    </row>
    <row r="186" spans="1:16" ht="36" customHeight="1" x14ac:dyDescent="0.15">
      <c r="A186" s="30" t="str">
        <f>IF(入力!$C102="","",入力!$B$2)</f>
        <v/>
      </c>
      <c r="B186" s="31" t="str">
        <f>IF($A186="","",VLOOKUP($P186,入力!$A$11:$M$310,3,FALSE))</f>
        <v/>
      </c>
      <c r="C186" s="31" t="str">
        <f>IF($A186="","",VLOOKUP($P186,入力!$A$11:$M$310,4,FALSE))</f>
        <v/>
      </c>
      <c r="D186" s="31" t="str">
        <f>IF($A186="","",VLOOKUP($P186,入力!$A$11:$M$310,5,FALSE))</f>
        <v/>
      </c>
      <c r="E186" s="31" t="str">
        <f>IF($A186="","",IF(VLOOKUP($P186,入力!$A$11:$M$310,6,FALSE)=1,"本人","家族"))</f>
        <v/>
      </c>
      <c r="F186" s="52" t="str">
        <f>IF($A186="","",VLOOKUP($P186,入力!$A$11:$M$310,7,FALSE))</f>
        <v/>
      </c>
      <c r="G186" s="31" t="str">
        <f>IF($A186="","",VLOOKUP($P186,入力!$A$11:$M$310,8,FALSE))</f>
        <v/>
      </c>
      <c r="H186" s="141" t="str">
        <f>IF($A186="","",VLOOKUP($P186,入力!$A$11:$M$310,9,FALSE))</f>
        <v/>
      </c>
      <c r="I186" s="142"/>
      <c r="J186" s="51" t="str">
        <f>IF($A186="","",VLOOKUP($P186,入力!$A$11:$M$310,10,FALSE))</f>
        <v/>
      </c>
      <c r="K186" s="51" t="str">
        <f>IF($A186="","",IF(VLOOKUP($P186,入力!$A$11:$M$310,11,FALSE)=1,"1.自己採取",IF(VLOOKUP($P186,入力!$A$11:$M$310,11,FALSE)=2,"2.医師採取",IF(VLOOKUP($P186,入力!$A$11:$M$310,11,FALSE)=3,"3.希望なし",""))))</f>
        <v/>
      </c>
      <c r="L186" s="51" t="str">
        <f>IF($A186="","",IF(VLOOKUP($P186,入力!$A$11:$M$310,12,FALSE)=1,"1.超音波",IF(VLOOKUP($P186,入力!$A$11:$M$310,12,FALSE)=2,"2.マンモ","")))</f>
        <v/>
      </c>
      <c r="M186" s="51" t="str">
        <f>IF($A186="","",VLOOKUP($P186,入力!$A$11:$M$310,13,FALSE))</f>
        <v/>
      </c>
      <c r="N186" s="57" t="str">
        <f>IF(M186="","",VLOOKUP(M186,医療機関データ!$A$2:$B$800,2,FALSE))</f>
        <v/>
      </c>
      <c r="O186" s="54" t="str">
        <f t="shared" ref="O186:O194" si="17">IF(B186="","",DATEDIF(F186,45747,"Y"))</f>
        <v/>
      </c>
      <c r="P186" s="37">
        <f>P185+1</f>
        <v>92</v>
      </c>
    </row>
    <row r="187" spans="1:16" ht="36" customHeight="1" x14ac:dyDescent="0.15">
      <c r="A187" s="30" t="str">
        <f>IF(入力!$C103="","",入力!$B$2)</f>
        <v/>
      </c>
      <c r="B187" s="31" t="str">
        <f>IF($A187="","",VLOOKUP($P187,入力!$A$11:$M$310,3,FALSE))</f>
        <v/>
      </c>
      <c r="C187" s="31" t="str">
        <f>IF($A187="","",VLOOKUP($P187,入力!$A$11:$M$310,4,FALSE))</f>
        <v/>
      </c>
      <c r="D187" s="31" t="str">
        <f>IF($A187="","",VLOOKUP($P187,入力!$A$11:$M$310,5,FALSE))</f>
        <v/>
      </c>
      <c r="E187" s="31" t="str">
        <f>IF($A187="","",IF(VLOOKUP($P187,入力!$A$11:$M$310,6,FALSE)=1,"本人","家族"))</f>
        <v/>
      </c>
      <c r="F187" s="52" t="str">
        <f>IF($A187="","",VLOOKUP($P187,入力!$A$11:$M$310,7,FALSE))</f>
        <v/>
      </c>
      <c r="G187" s="31" t="str">
        <f>IF($A187="","",VLOOKUP($P187,入力!$A$11:$M$310,8,FALSE))</f>
        <v/>
      </c>
      <c r="H187" s="141" t="str">
        <f>IF($A187="","",VLOOKUP($P187,入力!$A$11:$M$310,9,FALSE))</f>
        <v/>
      </c>
      <c r="I187" s="142"/>
      <c r="J187" s="51" t="str">
        <f>IF($A187="","",VLOOKUP($P187,入力!$A$11:$M$310,10,FALSE))</f>
        <v/>
      </c>
      <c r="K187" s="51" t="str">
        <f>IF($A187="","",IF(VLOOKUP($P187,入力!$A$11:$M$310,11,FALSE)=1,"1.自己採取",IF(VLOOKUP($P187,入力!$A$11:$M$310,11,FALSE)=2,"2.医師採取",IF(VLOOKUP($P187,入力!$A$11:$M$310,11,FALSE)=3,"3.希望なし",""))))</f>
        <v/>
      </c>
      <c r="L187" s="51" t="str">
        <f>IF($A187="","",IF(VLOOKUP($P187,入力!$A$11:$M$310,12,FALSE)=1,"1.超音波",IF(VLOOKUP($P187,入力!$A$11:$M$310,12,FALSE)=2,"2.マンモ","")))</f>
        <v/>
      </c>
      <c r="M187" s="51" t="str">
        <f>IF($A187="","",VLOOKUP($P187,入力!$A$11:$M$310,13,FALSE))</f>
        <v/>
      </c>
      <c r="N187" s="57" t="str">
        <f>IF(M187="","",VLOOKUP(M187,医療機関データ!$A$2:$B$800,2,FALSE))</f>
        <v/>
      </c>
      <c r="O187" s="54" t="str">
        <f t="shared" si="17"/>
        <v/>
      </c>
      <c r="P187" s="37">
        <f t="shared" ref="P187:P194" si="18">P186+1</f>
        <v>93</v>
      </c>
    </row>
    <row r="188" spans="1:16" ht="36" customHeight="1" x14ac:dyDescent="0.15">
      <c r="A188" s="30" t="str">
        <f>IF(入力!$C104="","",入力!$B$2)</f>
        <v/>
      </c>
      <c r="B188" s="31" t="str">
        <f>IF($A188="","",VLOOKUP($P188,入力!$A$11:$M$310,3,FALSE))</f>
        <v/>
      </c>
      <c r="C188" s="31" t="str">
        <f>IF($A188="","",VLOOKUP($P188,入力!$A$11:$M$310,4,FALSE))</f>
        <v/>
      </c>
      <c r="D188" s="31" t="str">
        <f>IF($A188="","",VLOOKUP($P188,入力!$A$11:$M$310,5,FALSE))</f>
        <v/>
      </c>
      <c r="E188" s="31" t="str">
        <f>IF($A188="","",IF(VLOOKUP($P188,入力!$A$11:$M$310,6,FALSE)=1,"本人","家族"))</f>
        <v/>
      </c>
      <c r="F188" s="52" t="str">
        <f>IF($A188="","",VLOOKUP($P188,入力!$A$11:$M$310,7,FALSE))</f>
        <v/>
      </c>
      <c r="G188" s="31" t="str">
        <f>IF($A188="","",VLOOKUP($P188,入力!$A$11:$M$310,8,FALSE))</f>
        <v/>
      </c>
      <c r="H188" s="141" t="str">
        <f>IF($A188="","",VLOOKUP($P188,入力!$A$11:$M$310,9,FALSE))</f>
        <v/>
      </c>
      <c r="I188" s="142"/>
      <c r="J188" s="51" t="str">
        <f>IF($A188="","",VLOOKUP($P188,入力!$A$11:$M$310,10,FALSE))</f>
        <v/>
      </c>
      <c r="K188" s="51" t="str">
        <f>IF($A188="","",IF(VLOOKUP($P188,入力!$A$11:$M$310,11,FALSE)=1,"1.自己採取",IF(VLOOKUP($P188,入力!$A$11:$M$310,11,FALSE)=2,"2.医師採取",IF(VLOOKUP($P188,入力!$A$11:$M$310,11,FALSE)=3,"3.希望なし",""))))</f>
        <v/>
      </c>
      <c r="L188" s="51" t="str">
        <f>IF($A188="","",IF(VLOOKUP($P188,入力!$A$11:$M$310,12,FALSE)=1,"1.超音波",IF(VLOOKUP($P188,入力!$A$11:$M$310,12,FALSE)=2,"2.マンモ","")))</f>
        <v/>
      </c>
      <c r="M188" s="51" t="str">
        <f>IF($A188="","",VLOOKUP($P188,入力!$A$11:$M$310,13,FALSE))</f>
        <v/>
      </c>
      <c r="N188" s="57" t="str">
        <f>IF(M188="","",VLOOKUP(M188,医療機関データ!$A$2:$B$800,2,FALSE))</f>
        <v/>
      </c>
      <c r="O188" s="54" t="str">
        <f t="shared" si="17"/>
        <v/>
      </c>
      <c r="P188" s="37">
        <f t="shared" si="18"/>
        <v>94</v>
      </c>
    </row>
    <row r="189" spans="1:16" ht="36" customHeight="1" x14ac:dyDescent="0.15">
      <c r="A189" s="30" t="str">
        <f>IF(入力!$C105="","",入力!$B$2)</f>
        <v/>
      </c>
      <c r="B189" s="31" t="str">
        <f>IF($A189="","",VLOOKUP($P189,入力!$A$11:$M$310,3,FALSE))</f>
        <v/>
      </c>
      <c r="C189" s="31" t="str">
        <f>IF($A189="","",VLOOKUP($P189,入力!$A$11:$M$310,4,FALSE))</f>
        <v/>
      </c>
      <c r="D189" s="31" t="str">
        <f>IF($A189="","",VLOOKUP($P189,入力!$A$11:$M$310,5,FALSE))</f>
        <v/>
      </c>
      <c r="E189" s="31" t="str">
        <f>IF($A189="","",IF(VLOOKUP($P189,入力!$A$11:$M$310,6,FALSE)=1,"本人","家族"))</f>
        <v/>
      </c>
      <c r="F189" s="52" t="str">
        <f>IF($A189="","",VLOOKUP($P189,入力!$A$11:$M$310,7,FALSE))</f>
        <v/>
      </c>
      <c r="G189" s="31" t="str">
        <f>IF($A189="","",VLOOKUP($P189,入力!$A$11:$M$310,8,FALSE))</f>
        <v/>
      </c>
      <c r="H189" s="141" t="str">
        <f>IF($A189="","",VLOOKUP($P189,入力!$A$11:$M$310,9,FALSE))</f>
        <v/>
      </c>
      <c r="I189" s="142"/>
      <c r="J189" s="51" t="str">
        <f>IF($A189="","",VLOOKUP($P189,入力!$A$11:$M$310,10,FALSE))</f>
        <v/>
      </c>
      <c r="K189" s="51" t="str">
        <f>IF($A189="","",IF(VLOOKUP($P189,入力!$A$11:$M$310,11,FALSE)=1,"1.自己採取",IF(VLOOKUP($P189,入力!$A$11:$M$310,11,FALSE)=2,"2.医師採取",IF(VLOOKUP($P189,入力!$A$11:$M$310,11,FALSE)=3,"3.希望なし",""))))</f>
        <v/>
      </c>
      <c r="L189" s="51" t="str">
        <f>IF($A189="","",IF(VLOOKUP($P189,入力!$A$11:$M$310,12,FALSE)=1,"1.超音波",IF(VLOOKUP($P189,入力!$A$11:$M$310,12,FALSE)=2,"2.マンモ","")))</f>
        <v/>
      </c>
      <c r="M189" s="51" t="str">
        <f>IF($A189="","",VLOOKUP($P189,入力!$A$11:$M$310,13,FALSE))</f>
        <v/>
      </c>
      <c r="N189" s="57" t="str">
        <f>IF(M189="","",VLOOKUP(M189,医療機関データ!$A$2:$B$800,2,FALSE))</f>
        <v/>
      </c>
      <c r="O189" s="54" t="str">
        <f t="shared" si="17"/>
        <v/>
      </c>
      <c r="P189" s="37">
        <f t="shared" si="18"/>
        <v>95</v>
      </c>
    </row>
    <row r="190" spans="1:16" ht="36" customHeight="1" x14ac:dyDescent="0.15">
      <c r="A190" s="30" t="str">
        <f>IF(入力!$C106="","",入力!$B$2)</f>
        <v/>
      </c>
      <c r="B190" s="31" t="str">
        <f>IF($A190="","",VLOOKUP($P190,入力!$A$11:$M$310,3,FALSE))</f>
        <v/>
      </c>
      <c r="C190" s="31" t="str">
        <f>IF($A190="","",VLOOKUP($P190,入力!$A$11:$M$310,4,FALSE))</f>
        <v/>
      </c>
      <c r="D190" s="31" t="str">
        <f>IF($A190="","",VLOOKUP($P190,入力!$A$11:$M$310,5,FALSE))</f>
        <v/>
      </c>
      <c r="E190" s="31" t="str">
        <f>IF($A190="","",IF(VLOOKUP($P190,入力!$A$11:$M$310,6,FALSE)=1,"本人","家族"))</f>
        <v/>
      </c>
      <c r="F190" s="52" t="str">
        <f>IF($A190="","",VLOOKUP($P190,入力!$A$11:$M$310,7,FALSE))</f>
        <v/>
      </c>
      <c r="G190" s="31" t="str">
        <f>IF($A190="","",VLOOKUP($P190,入力!$A$11:$M$310,8,FALSE))</f>
        <v/>
      </c>
      <c r="H190" s="141" t="str">
        <f>IF($A190="","",VLOOKUP($P190,入力!$A$11:$M$310,9,FALSE))</f>
        <v/>
      </c>
      <c r="I190" s="142"/>
      <c r="J190" s="51" t="str">
        <f>IF($A190="","",VLOOKUP($P190,入力!$A$11:$M$310,10,FALSE))</f>
        <v/>
      </c>
      <c r="K190" s="51" t="str">
        <f>IF($A190="","",IF(VLOOKUP($P190,入力!$A$11:$M$310,11,FALSE)=1,"1.自己採取",IF(VLOOKUP($P190,入力!$A$11:$M$310,11,FALSE)=2,"2.医師採取",IF(VLOOKUP($P190,入力!$A$11:$M$310,11,FALSE)=3,"3.希望なし",""))))</f>
        <v/>
      </c>
      <c r="L190" s="51" t="str">
        <f>IF($A190="","",IF(VLOOKUP($P190,入力!$A$11:$M$310,12,FALSE)=1,"1.超音波",IF(VLOOKUP($P190,入力!$A$11:$M$310,12,FALSE)=2,"2.マンモ","")))</f>
        <v/>
      </c>
      <c r="M190" s="51" t="str">
        <f>IF($A190="","",VLOOKUP($P190,入力!$A$11:$M$310,13,FALSE))</f>
        <v/>
      </c>
      <c r="N190" s="57" t="str">
        <f>IF(M190="","",VLOOKUP(M190,医療機関データ!$A$2:$B$800,2,FALSE))</f>
        <v/>
      </c>
      <c r="O190" s="54" t="str">
        <f t="shared" si="17"/>
        <v/>
      </c>
      <c r="P190" s="37">
        <f t="shared" si="18"/>
        <v>96</v>
      </c>
    </row>
    <row r="191" spans="1:16" ht="36" customHeight="1" x14ac:dyDescent="0.15">
      <c r="A191" s="30" t="str">
        <f>IF(入力!$C107="","",入力!$B$2)</f>
        <v/>
      </c>
      <c r="B191" s="31" t="str">
        <f>IF($A191="","",VLOOKUP($P191,入力!$A$11:$M$310,3,FALSE))</f>
        <v/>
      </c>
      <c r="C191" s="31" t="str">
        <f>IF($A191="","",VLOOKUP($P191,入力!$A$11:$M$310,4,FALSE))</f>
        <v/>
      </c>
      <c r="D191" s="31" t="str">
        <f>IF($A191="","",VLOOKUP($P191,入力!$A$11:$M$310,5,FALSE))</f>
        <v/>
      </c>
      <c r="E191" s="31" t="str">
        <f>IF($A191="","",IF(VLOOKUP($P191,入力!$A$11:$M$310,6,FALSE)=1,"本人","家族"))</f>
        <v/>
      </c>
      <c r="F191" s="52" t="str">
        <f>IF($A191="","",VLOOKUP($P191,入力!$A$11:$M$310,7,FALSE))</f>
        <v/>
      </c>
      <c r="G191" s="31" t="str">
        <f>IF($A191="","",VLOOKUP($P191,入力!$A$11:$M$310,8,FALSE))</f>
        <v/>
      </c>
      <c r="H191" s="141" t="str">
        <f>IF($A191="","",VLOOKUP($P191,入力!$A$11:$M$310,9,FALSE))</f>
        <v/>
      </c>
      <c r="I191" s="142"/>
      <c r="J191" s="51" t="str">
        <f>IF($A191="","",VLOOKUP($P191,入力!$A$11:$M$310,10,FALSE))</f>
        <v/>
      </c>
      <c r="K191" s="51" t="str">
        <f>IF($A191="","",IF(VLOOKUP($P191,入力!$A$11:$M$310,11,FALSE)=1,"1.自己採取",IF(VLOOKUP($P191,入力!$A$11:$M$310,11,FALSE)=2,"2.医師採取",IF(VLOOKUP($P191,入力!$A$11:$M$310,11,FALSE)=3,"3.希望なし",""))))</f>
        <v/>
      </c>
      <c r="L191" s="51" t="str">
        <f>IF($A191="","",IF(VLOOKUP($P191,入力!$A$11:$M$310,12,FALSE)=1,"1.超音波",IF(VLOOKUP($P191,入力!$A$11:$M$310,12,FALSE)=2,"2.マンモ","")))</f>
        <v/>
      </c>
      <c r="M191" s="51" t="str">
        <f>IF($A191="","",VLOOKUP($P191,入力!$A$11:$M$310,13,FALSE))</f>
        <v/>
      </c>
      <c r="N191" s="57" t="str">
        <f>IF(M191="","",VLOOKUP(M191,医療機関データ!$A$2:$B$800,2,FALSE))</f>
        <v/>
      </c>
      <c r="O191" s="54" t="str">
        <f t="shared" si="17"/>
        <v/>
      </c>
      <c r="P191" s="37">
        <f t="shared" si="18"/>
        <v>97</v>
      </c>
    </row>
    <row r="192" spans="1:16" ht="36" customHeight="1" x14ac:dyDescent="0.15">
      <c r="A192" s="30" t="str">
        <f>IF(入力!$C108="","",入力!$B$2)</f>
        <v/>
      </c>
      <c r="B192" s="31" t="str">
        <f>IF($A192="","",VLOOKUP($P192,入力!$A$11:$M$310,3,FALSE))</f>
        <v/>
      </c>
      <c r="C192" s="31" t="str">
        <f>IF($A192="","",VLOOKUP($P192,入力!$A$11:$M$310,4,FALSE))</f>
        <v/>
      </c>
      <c r="D192" s="31" t="str">
        <f>IF($A192="","",VLOOKUP($P192,入力!$A$11:$M$310,5,FALSE))</f>
        <v/>
      </c>
      <c r="E192" s="31" t="str">
        <f>IF($A192="","",IF(VLOOKUP($P192,入力!$A$11:$M$310,6,FALSE)=1,"本人","家族"))</f>
        <v/>
      </c>
      <c r="F192" s="52" t="str">
        <f>IF($A192="","",VLOOKUP($P192,入力!$A$11:$M$310,7,FALSE))</f>
        <v/>
      </c>
      <c r="G192" s="31" t="str">
        <f>IF($A192="","",VLOOKUP($P192,入力!$A$11:$M$310,8,FALSE))</f>
        <v/>
      </c>
      <c r="H192" s="141" t="str">
        <f>IF($A192="","",VLOOKUP($P192,入力!$A$11:$M$310,9,FALSE))</f>
        <v/>
      </c>
      <c r="I192" s="142"/>
      <c r="J192" s="51" t="str">
        <f>IF($A192="","",VLOOKUP($P192,入力!$A$11:$M$310,10,FALSE))</f>
        <v/>
      </c>
      <c r="K192" s="51" t="str">
        <f>IF($A192="","",IF(VLOOKUP($P192,入力!$A$11:$M$310,11,FALSE)=1,"1.自己採取",IF(VLOOKUP($P192,入力!$A$11:$M$310,11,FALSE)=2,"2.医師採取",IF(VLOOKUP($P192,入力!$A$11:$M$310,11,FALSE)=3,"3.希望なし",""))))</f>
        <v/>
      </c>
      <c r="L192" s="51" t="str">
        <f>IF($A192="","",IF(VLOOKUP($P192,入力!$A$11:$M$310,12,FALSE)=1,"1.超音波",IF(VLOOKUP($P192,入力!$A$11:$M$310,12,FALSE)=2,"2.マンモ","")))</f>
        <v/>
      </c>
      <c r="M192" s="51" t="str">
        <f>IF($A192="","",VLOOKUP($P192,入力!$A$11:$M$310,13,FALSE))</f>
        <v/>
      </c>
      <c r="N192" s="57" t="str">
        <f>IF(M192="","",VLOOKUP(M192,医療機関データ!$A$2:$B$800,2,FALSE))</f>
        <v/>
      </c>
      <c r="O192" s="54" t="str">
        <f t="shared" si="17"/>
        <v/>
      </c>
      <c r="P192" s="37">
        <f t="shared" si="18"/>
        <v>98</v>
      </c>
    </row>
    <row r="193" spans="1:16" ht="36" customHeight="1" x14ac:dyDescent="0.15">
      <c r="A193" s="30" t="str">
        <f>IF(入力!$C109="","",入力!$B$2)</f>
        <v/>
      </c>
      <c r="B193" s="31" t="str">
        <f>IF($A193="","",VLOOKUP($P193,入力!$A$11:$M$310,3,FALSE))</f>
        <v/>
      </c>
      <c r="C193" s="31" t="str">
        <f>IF($A193="","",VLOOKUP($P193,入力!$A$11:$M$310,4,FALSE))</f>
        <v/>
      </c>
      <c r="D193" s="31" t="str">
        <f>IF($A193="","",VLOOKUP($P193,入力!$A$11:$M$310,5,FALSE))</f>
        <v/>
      </c>
      <c r="E193" s="31" t="str">
        <f>IF($A193="","",IF(VLOOKUP($P193,入力!$A$11:$M$310,6,FALSE)=1,"本人","家族"))</f>
        <v/>
      </c>
      <c r="F193" s="52" t="str">
        <f>IF($A193="","",VLOOKUP($P193,入力!$A$11:$M$310,7,FALSE))</f>
        <v/>
      </c>
      <c r="G193" s="31" t="str">
        <f>IF($A193="","",VLOOKUP($P193,入力!$A$11:$M$310,8,FALSE))</f>
        <v/>
      </c>
      <c r="H193" s="141" t="str">
        <f>IF($A193="","",VLOOKUP($P193,入力!$A$11:$M$310,9,FALSE))</f>
        <v/>
      </c>
      <c r="I193" s="142"/>
      <c r="J193" s="51" t="str">
        <f>IF($A193="","",VLOOKUP($P193,入力!$A$11:$M$310,10,FALSE))</f>
        <v/>
      </c>
      <c r="K193" s="51" t="str">
        <f>IF($A193="","",IF(VLOOKUP($P193,入力!$A$11:$M$310,11,FALSE)=1,"1.自己採取",IF(VLOOKUP($P193,入力!$A$11:$M$310,11,FALSE)=2,"2.医師採取",IF(VLOOKUP($P193,入力!$A$11:$M$310,11,FALSE)=3,"3.希望なし",""))))</f>
        <v/>
      </c>
      <c r="L193" s="51" t="str">
        <f>IF($A193="","",IF(VLOOKUP($P193,入力!$A$11:$M$310,12,FALSE)=1,"1.超音波",IF(VLOOKUP($P193,入力!$A$11:$M$310,12,FALSE)=2,"2.マンモ","")))</f>
        <v/>
      </c>
      <c r="M193" s="51" t="str">
        <f>IF($A193="","",VLOOKUP($P193,入力!$A$11:$M$310,13,FALSE))</f>
        <v/>
      </c>
      <c r="N193" s="57" t="str">
        <f>IF(M193="","",VLOOKUP(M193,医療機関データ!$A$2:$B$800,2,FALSE))</f>
        <v/>
      </c>
      <c r="O193" s="54" t="str">
        <f t="shared" si="17"/>
        <v/>
      </c>
      <c r="P193" s="37">
        <f t="shared" si="18"/>
        <v>99</v>
      </c>
    </row>
    <row r="194" spans="1:16" ht="36" customHeight="1" thickBot="1" x14ac:dyDescent="0.2">
      <c r="A194" s="30" t="str">
        <f>IF(入力!$C110="","",入力!$B$2)</f>
        <v/>
      </c>
      <c r="B194" s="31" t="str">
        <f>IF($A194="","",VLOOKUP($P194,入力!$A$11:$M$310,3,FALSE))</f>
        <v/>
      </c>
      <c r="C194" s="31" t="str">
        <f>IF($A194="","",VLOOKUP($P194,入力!$A$11:$M$310,4,FALSE))</f>
        <v/>
      </c>
      <c r="D194" s="31" t="str">
        <f>IF($A194="","",VLOOKUP($P194,入力!$A$11:$M$310,5,FALSE))</f>
        <v/>
      </c>
      <c r="E194" s="31" t="str">
        <f>IF($A194="","",IF(VLOOKUP($P194,入力!$A$11:$M$310,6,FALSE)=1,"本人","家族"))</f>
        <v/>
      </c>
      <c r="F194" s="52" t="str">
        <f>IF($A194="","",VLOOKUP($P194,入力!$A$11:$M$310,7,FALSE))</f>
        <v/>
      </c>
      <c r="G194" s="31" t="str">
        <f>IF($A194="","",VLOOKUP($P194,入力!$A$11:$M$310,8,FALSE))</f>
        <v/>
      </c>
      <c r="H194" s="141" t="str">
        <f>IF($A194="","",VLOOKUP($P194,入力!$A$11:$M$310,9,FALSE))</f>
        <v/>
      </c>
      <c r="I194" s="142"/>
      <c r="J194" s="53" t="str">
        <f>IF($A194="","",VLOOKUP($P194,入力!$A$11:$M$310,10,FALSE))</f>
        <v/>
      </c>
      <c r="K194" s="53" t="str">
        <f>IF($A194="","",IF(VLOOKUP($P194,入力!$A$11:$M$310,11,FALSE)=1,"1.自己採取",IF(VLOOKUP($P194,入力!$A$11:$M$310,11,FALSE)=2,"2.医師採取",IF(VLOOKUP($P194,入力!$A$11:$M$310,11,FALSE)=3,"3.希望なし",""))))</f>
        <v/>
      </c>
      <c r="L194" s="53" t="str">
        <f>IF($A194="","",IF(VLOOKUP($P194,入力!$A$11:$M$310,12,FALSE)=1,"1.超音波",IF(VLOOKUP($P194,入力!$A$11:$M$310,12,FALSE)=2,"2.マンモ","")))</f>
        <v/>
      </c>
      <c r="M194" s="53" t="str">
        <f>IF($A194="","",VLOOKUP($P194,入力!$A$11:$M$310,13,FALSE))</f>
        <v/>
      </c>
      <c r="N194" s="58" t="str">
        <f>IF(M194="","",VLOOKUP(M194,医療機関データ!$A$2:$B$800,2,FALSE))</f>
        <v/>
      </c>
      <c r="O194" s="54" t="str">
        <f t="shared" si="17"/>
        <v/>
      </c>
      <c r="P194" s="37">
        <f t="shared" si="18"/>
        <v>100</v>
      </c>
    </row>
    <row r="195" spans="1:16" ht="21" customHeight="1" x14ac:dyDescent="0.15">
      <c r="A195" s="146" t="s">
        <v>809</v>
      </c>
      <c r="B195" s="47" t="s">
        <v>807</v>
      </c>
      <c r="C195" s="32"/>
      <c r="D195" s="32"/>
      <c r="E195" s="32"/>
      <c r="F195" s="32"/>
      <c r="G195" s="32"/>
      <c r="H195" s="32"/>
      <c r="I195" s="32"/>
      <c r="J195" s="33"/>
      <c r="K195" s="34"/>
      <c r="L195" s="35" t="s">
        <v>8</v>
      </c>
      <c r="M195" s="35" t="s">
        <v>9</v>
      </c>
      <c r="N195" s="36"/>
      <c r="O195" s="55"/>
    </row>
    <row r="196" spans="1:16" ht="21" customHeight="1" x14ac:dyDescent="0.15">
      <c r="A196" s="147"/>
      <c r="B196" s="48" t="s">
        <v>806</v>
      </c>
      <c r="C196" s="38"/>
      <c r="D196" s="38"/>
      <c r="E196" s="38"/>
      <c r="F196" s="38"/>
      <c r="G196" s="38"/>
      <c r="H196" s="38"/>
      <c r="I196" s="38"/>
      <c r="J196" s="38"/>
      <c r="K196" s="39" t="s">
        <v>16</v>
      </c>
      <c r="L196" s="40">
        <f>COUNTIFS(E185:E194,"本人",O185:O194,"&lt;40")</f>
        <v>0</v>
      </c>
      <c r="M196" s="40">
        <f>COUNTIFS(E185:E194,"家族",O185:O194,"&lt;40")</f>
        <v>0</v>
      </c>
      <c r="N196" s="41"/>
    </row>
    <row r="197" spans="1:16" ht="21" customHeight="1" x14ac:dyDescent="0.15">
      <c r="A197" s="147"/>
      <c r="B197" s="48" t="s">
        <v>805</v>
      </c>
      <c r="C197" s="38"/>
      <c r="D197" s="38"/>
      <c r="E197" s="38"/>
      <c r="F197" s="38"/>
      <c r="G197" s="38"/>
      <c r="H197" s="38"/>
      <c r="I197" s="38"/>
      <c r="J197" s="38"/>
      <c r="K197" s="39" t="s">
        <v>17</v>
      </c>
      <c r="L197" s="42">
        <f>COUNTIFS(E185:E194,"本人",O185:O194,"&gt;=40")</f>
        <v>0</v>
      </c>
      <c r="M197" s="43">
        <f>COUNTIFS(E185:E194,"家族",O185:O194,"&gt;=40")</f>
        <v>0</v>
      </c>
      <c r="N197" s="41"/>
    </row>
    <row r="198" spans="1:16" ht="21" customHeight="1" x14ac:dyDescent="0.15">
      <c r="A198" s="147"/>
      <c r="B198" s="48" t="s">
        <v>808</v>
      </c>
      <c r="C198" s="38"/>
      <c r="D198" s="38"/>
      <c r="E198" s="38"/>
      <c r="F198" s="38"/>
      <c r="G198" s="38"/>
      <c r="H198" s="38"/>
      <c r="I198" s="38"/>
      <c r="J198" s="38"/>
      <c r="K198" s="44" t="s">
        <v>18</v>
      </c>
      <c r="L198" s="45">
        <f>SUM(L196:L197)</f>
        <v>0</v>
      </c>
      <c r="M198" s="45">
        <f>SUM(M196:M197)</f>
        <v>0</v>
      </c>
      <c r="N198" s="41"/>
    </row>
    <row r="199" spans="1:16" ht="21" customHeight="1" x14ac:dyDescent="0.15">
      <c r="A199" s="147"/>
      <c r="B199" s="48" t="str">
        <f>$B$19</f>
        <v>⑤申込締切日は、令和8年1月7日（水）です。＜FAXは不可＞</v>
      </c>
      <c r="C199" s="38"/>
      <c r="D199" s="38"/>
      <c r="E199" s="38"/>
      <c r="F199" s="38"/>
      <c r="G199" s="38"/>
      <c r="H199" s="38"/>
      <c r="I199" s="38"/>
      <c r="J199" s="38"/>
      <c r="L199" s="148">
        <f>SUM(L198:M198)</f>
        <v>0</v>
      </c>
      <c r="M199" s="149"/>
    </row>
    <row r="200" spans="1:16" ht="21" customHeight="1" x14ac:dyDescent="0.15">
      <c r="B200" s="123" t="s">
        <v>810</v>
      </c>
      <c r="C200" s="124"/>
      <c r="D200" s="124"/>
      <c r="E200" s="124"/>
      <c r="F200" s="124"/>
      <c r="G200" s="124"/>
      <c r="H200" s="124"/>
      <c r="I200" s="124"/>
      <c r="J200" s="124"/>
      <c r="K200" s="124"/>
      <c r="L200" s="125"/>
    </row>
    <row r="201" spans="1:16" ht="27" customHeight="1" x14ac:dyDescent="0.15">
      <c r="A201" s="155" t="str">
        <f>$A$1</f>
        <v>令和８年度　春季女性生活習慣病予防健診</v>
      </c>
      <c r="B201" s="155"/>
      <c r="C201" s="126"/>
      <c r="D201" s="126"/>
      <c r="E201" s="126"/>
      <c r="F201" s="126"/>
      <c r="G201" s="16"/>
      <c r="H201" s="17"/>
      <c r="I201" s="17"/>
      <c r="M201" s="19"/>
      <c r="N201" s="18">
        <f>N181+1</f>
        <v>11</v>
      </c>
    </row>
    <row r="202" spans="1:16" ht="27" customHeight="1" x14ac:dyDescent="0.15">
      <c r="A202" s="127" t="s">
        <v>0</v>
      </c>
      <c r="B202" s="128"/>
      <c r="C202" s="49"/>
      <c r="D202" s="143" t="s">
        <v>812</v>
      </c>
      <c r="E202" s="143"/>
      <c r="F202" s="143"/>
      <c r="G202" s="143"/>
      <c r="H202" s="20" t="s">
        <v>1</v>
      </c>
      <c r="I202" s="150" t="str">
        <f>$I$2</f>
        <v/>
      </c>
      <c r="J202" s="151"/>
      <c r="K202" s="152"/>
      <c r="L202" s="50" t="s">
        <v>2</v>
      </c>
      <c r="M202" s="132" t="str">
        <f>$M$2</f>
        <v/>
      </c>
      <c r="N202" s="132"/>
    </row>
    <row r="203" spans="1:16" ht="27" customHeight="1" thickBot="1" x14ac:dyDescent="0.2">
      <c r="A203" s="21" t="s">
        <v>3</v>
      </c>
      <c r="B203" s="22">
        <f>$B$3</f>
        <v>278</v>
      </c>
      <c r="C203" s="109"/>
      <c r="D203" s="133" t="str">
        <f>$D$3</f>
        <v>東京金属事業健康保険組合</v>
      </c>
      <c r="E203" s="133"/>
      <c r="F203" s="133"/>
      <c r="G203" s="133"/>
      <c r="H203" s="23" t="s">
        <v>4</v>
      </c>
      <c r="I203" s="134" t="str">
        <f>$I$3</f>
        <v/>
      </c>
      <c r="J203" s="135"/>
      <c r="K203" s="136"/>
      <c r="L203" s="46" t="s">
        <v>5</v>
      </c>
      <c r="M203" s="137" t="str">
        <f>$M$3</f>
        <v/>
      </c>
      <c r="N203" s="138"/>
    </row>
    <row r="204" spans="1:16" ht="48" customHeight="1" x14ac:dyDescent="0.15">
      <c r="A204" s="24" t="s">
        <v>801</v>
      </c>
      <c r="B204" s="25" t="s">
        <v>802</v>
      </c>
      <c r="C204" s="26" t="s">
        <v>14</v>
      </c>
      <c r="D204" s="27" t="s">
        <v>800</v>
      </c>
      <c r="E204" s="27" t="s">
        <v>6</v>
      </c>
      <c r="F204" s="27" t="s">
        <v>7</v>
      </c>
      <c r="G204" s="28" t="s">
        <v>796</v>
      </c>
      <c r="H204" s="144" t="s">
        <v>15</v>
      </c>
      <c r="I204" s="145"/>
      <c r="J204" s="27" t="s">
        <v>793</v>
      </c>
      <c r="K204" s="14" t="s">
        <v>10</v>
      </c>
      <c r="L204" s="15" t="s">
        <v>11</v>
      </c>
      <c r="M204" s="4" t="s">
        <v>12</v>
      </c>
      <c r="N204" s="29" t="s">
        <v>13</v>
      </c>
    </row>
    <row r="205" spans="1:16" ht="36" customHeight="1" x14ac:dyDescent="0.15">
      <c r="A205" s="30" t="str">
        <f>IF(入力!$C111="","",入力!$B$2)</f>
        <v/>
      </c>
      <c r="B205" s="31" t="str">
        <f>IF($A205="","",VLOOKUP($P205,入力!$A$11:$M$310,3,FALSE))</f>
        <v/>
      </c>
      <c r="C205" s="31" t="str">
        <f>IF($A205="","",VLOOKUP($P205,入力!$A$11:$M$310,4,FALSE))</f>
        <v/>
      </c>
      <c r="D205" s="31" t="str">
        <f>IF($A205="","",VLOOKUP($P205,入力!$A$11:$M$310,5,FALSE))</f>
        <v/>
      </c>
      <c r="E205" s="31" t="str">
        <f>IF($A205="","",IF(VLOOKUP($P205,入力!$A$11:$M$310,6,FALSE)=1,"本人","家族"))</f>
        <v/>
      </c>
      <c r="F205" s="52" t="str">
        <f>IF($A205="","",VLOOKUP($P205,入力!$A$11:$M$310,7,FALSE))</f>
        <v/>
      </c>
      <c r="G205" s="31" t="str">
        <f>IF($A205="","",VLOOKUP($P205,入力!$A$11:$M$310,8,FALSE))</f>
        <v/>
      </c>
      <c r="H205" s="141" t="str">
        <f>IF($A205="","",VLOOKUP($P205,入力!$A$11:$M$310,9,FALSE))</f>
        <v/>
      </c>
      <c r="I205" s="142"/>
      <c r="J205" s="51" t="str">
        <f>IF($A205="","",VLOOKUP($P205,入力!$A$11:$M$310,10,FALSE))</f>
        <v/>
      </c>
      <c r="K205" s="51" t="str">
        <f>IF($A205="","",IF(VLOOKUP($P205,入力!$A$11:$M$310,11,FALSE)=1,"1.自己採取",IF(VLOOKUP($P205,入力!$A$11:$M$310,11,FALSE)=2,"2.医師採取",IF(VLOOKUP($P205,入力!$A$11:$M$310,11,FALSE)=3,"3.希望なし",""))))</f>
        <v/>
      </c>
      <c r="L205" s="51" t="str">
        <f>IF($A205="","",IF(VLOOKUP($P205,入力!$A$11:$M$310,12,FALSE)=1,"1.超音波",IF(VLOOKUP($P205,入力!$A$11:$M$310,12,FALSE)=2,"2.マンモ","")))</f>
        <v/>
      </c>
      <c r="M205" s="51" t="str">
        <f>IF($A205="","",VLOOKUP($P205,入力!$A$11:$M$310,13,FALSE))</f>
        <v/>
      </c>
      <c r="N205" s="57" t="str">
        <f>IF(M205="","",VLOOKUP(M205,医療機関データ!$A$2:$B$800,2,FALSE))</f>
        <v/>
      </c>
      <c r="O205" s="54" t="str">
        <f>IF(B205="","",DATEDIF(F205,45747,"Y"))</f>
        <v/>
      </c>
      <c r="P205" s="37">
        <f>P194+1</f>
        <v>101</v>
      </c>
    </row>
    <row r="206" spans="1:16" ht="36" customHeight="1" x14ac:dyDescent="0.15">
      <c r="A206" s="30" t="str">
        <f>IF(入力!$C112="","",入力!$B$2)</f>
        <v/>
      </c>
      <c r="B206" s="31" t="str">
        <f>IF($A206="","",VLOOKUP($P206,入力!$A$11:$M$310,3,FALSE))</f>
        <v/>
      </c>
      <c r="C206" s="31" t="str">
        <f>IF($A206="","",VLOOKUP($P206,入力!$A$11:$M$310,4,FALSE))</f>
        <v/>
      </c>
      <c r="D206" s="31" t="str">
        <f>IF($A206="","",VLOOKUP($P206,入力!$A$11:$M$310,5,FALSE))</f>
        <v/>
      </c>
      <c r="E206" s="31" t="str">
        <f>IF($A206="","",IF(VLOOKUP($P206,入力!$A$11:$M$310,6,FALSE)=1,"本人","家族"))</f>
        <v/>
      </c>
      <c r="F206" s="52" t="str">
        <f>IF($A206="","",VLOOKUP($P206,入力!$A$11:$M$310,7,FALSE))</f>
        <v/>
      </c>
      <c r="G206" s="31" t="str">
        <f>IF($A206="","",VLOOKUP($P206,入力!$A$11:$M$310,8,FALSE))</f>
        <v/>
      </c>
      <c r="H206" s="141" t="str">
        <f>IF($A206="","",VLOOKUP($P206,入力!$A$11:$M$310,9,FALSE))</f>
        <v/>
      </c>
      <c r="I206" s="142"/>
      <c r="J206" s="51" t="str">
        <f>IF($A206="","",VLOOKUP($P206,入力!$A$11:$M$310,10,FALSE))</f>
        <v/>
      </c>
      <c r="K206" s="51" t="str">
        <f>IF($A206="","",IF(VLOOKUP($P206,入力!$A$11:$M$310,11,FALSE)=1,"1.自己採取",IF(VLOOKUP($P206,入力!$A$11:$M$310,11,FALSE)=2,"2.医師採取",IF(VLOOKUP($P206,入力!$A$11:$M$310,11,FALSE)=3,"3.希望なし",""))))</f>
        <v/>
      </c>
      <c r="L206" s="51" t="str">
        <f>IF($A206="","",IF(VLOOKUP($P206,入力!$A$11:$M$310,12,FALSE)=1,"1.超音波",IF(VLOOKUP($P206,入力!$A$11:$M$310,12,FALSE)=2,"2.マンモ","")))</f>
        <v/>
      </c>
      <c r="M206" s="51" t="str">
        <f>IF($A206="","",VLOOKUP($P206,入力!$A$11:$M$310,13,FALSE))</f>
        <v/>
      </c>
      <c r="N206" s="57" t="str">
        <f>IF(M206="","",VLOOKUP(M206,医療機関データ!$A$2:$B$800,2,FALSE))</f>
        <v/>
      </c>
      <c r="O206" s="54" t="str">
        <f t="shared" ref="O206:O214" si="19">IF(B206="","",DATEDIF(F206,45747,"Y"))</f>
        <v/>
      </c>
      <c r="P206" s="37">
        <f>P205+1</f>
        <v>102</v>
      </c>
    </row>
    <row r="207" spans="1:16" ht="36" customHeight="1" x14ac:dyDescent="0.15">
      <c r="A207" s="30" t="str">
        <f>IF(入力!$C113="","",入力!$B$2)</f>
        <v/>
      </c>
      <c r="B207" s="31" t="str">
        <f>IF($A207="","",VLOOKUP($P207,入力!$A$11:$M$310,3,FALSE))</f>
        <v/>
      </c>
      <c r="C207" s="31" t="str">
        <f>IF($A207="","",VLOOKUP($P207,入力!$A$11:$M$310,4,FALSE))</f>
        <v/>
      </c>
      <c r="D207" s="31" t="str">
        <f>IF($A207="","",VLOOKUP($P207,入力!$A$11:$M$310,5,FALSE))</f>
        <v/>
      </c>
      <c r="E207" s="31" t="str">
        <f>IF($A207="","",IF(VLOOKUP($P207,入力!$A$11:$M$310,6,FALSE)=1,"本人","家族"))</f>
        <v/>
      </c>
      <c r="F207" s="52" t="str">
        <f>IF($A207="","",VLOOKUP($P207,入力!$A$11:$M$310,7,FALSE))</f>
        <v/>
      </c>
      <c r="G207" s="31" t="str">
        <f>IF($A207="","",VLOOKUP($P207,入力!$A$11:$M$310,8,FALSE))</f>
        <v/>
      </c>
      <c r="H207" s="141" t="str">
        <f>IF($A207="","",VLOOKUP($P207,入力!$A$11:$M$310,9,FALSE))</f>
        <v/>
      </c>
      <c r="I207" s="142"/>
      <c r="J207" s="51" t="str">
        <f>IF($A207="","",VLOOKUP($P207,入力!$A$11:$M$310,10,FALSE))</f>
        <v/>
      </c>
      <c r="K207" s="51" t="str">
        <f>IF($A207="","",IF(VLOOKUP($P207,入力!$A$11:$M$310,11,FALSE)=1,"1.自己採取",IF(VLOOKUP($P207,入力!$A$11:$M$310,11,FALSE)=2,"2.医師採取",IF(VLOOKUP($P207,入力!$A$11:$M$310,11,FALSE)=3,"3.希望なし",""))))</f>
        <v/>
      </c>
      <c r="L207" s="51" t="str">
        <f>IF($A207="","",IF(VLOOKUP($P207,入力!$A$11:$M$310,12,FALSE)=1,"1.超音波",IF(VLOOKUP($P207,入力!$A$11:$M$310,12,FALSE)=2,"2.マンモ","")))</f>
        <v/>
      </c>
      <c r="M207" s="51" t="str">
        <f>IF($A207="","",VLOOKUP($P207,入力!$A$11:$M$310,13,FALSE))</f>
        <v/>
      </c>
      <c r="N207" s="57" t="str">
        <f>IF(M207="","",VLOOKUP(M207,医療機関データ!$A$2:$B$800,2,FALSE))</f>
        <v/>
      </c>
      <c r="O207" s="54" t="str">
        <f t="shared" si="19"/>
        <v/>
      </c>
      <c r="P207" s="37">
        <f t="shared" ref="P207:P214" si="20">P206+1</f>
        <v>103</v>
      </c>
    </row>
    <row r="208" spans="1:16" ht="36" customHeight="1" x14ac:dyDescent="0.15">
      <c r="A208" s="30" t="str">
        <f>IF(入力!$C114="","",入力!$B$2)</f>
        <v/>
      </c>
      <c r="B208" s="31" t="str">
        <f>IF($A208="","",VLOOKUP($P208,入力!$A$11:$M$310,3,FALSE))</f>
        <v/>
      </c>
      <c r="C208" s="31" t="str">
        <f>IF($A208="","",VLOOKUP($P208,入力!$A$11:$M$310,4,FALSE))</f>
        <v/>
      </c>
      <c r="D208" s="31" t="str">
        <f>IF($A208="","",VLOOKUP($P208,入力!$A$11:$M$310,5,FALSE))</f>
        <v/>
      </c>
      <c r="E208" s="31" t="str">
        <f>IF($A208="","",IF(VLOOKUP($P208,入力!$A$11:$M$310,6,FALSE)=1,"本人","家族"))</f>
        <v/>
      </c>
      <c r="F208" s="52" t="str">
        <f>IF($A208="","",VLOOKUP($P208,入力!$A$11:$M$310,7,FALSE))</f>
        <v/>
      </c>
      <c r="G208" s="31" t="str">
        <f>IF($A208="","",VLOOKUP($P208,入力!$A$11:$M$310,8,FALSE))</f>
        <v/>
      </c>
      <c r="H208" s="141" t="str">
        <f>IF($A208="","",VLOOKUP($P208,入力!$A$11:$M$310,9,FALSE))</f>
        <v/>
      </c>
      <c r="I208" s="142"/>
      <c r="J208" s="51" t="str">
        <f>IF($A208="","",VLOOKUP($P208,入力!$A$11:$M$310,10,FALSE))</f>
        <v/>
      </c>
      <c r="K208" s="51" t="str">
        <f>IF($A208="","",IF(VLOOKUP($P208,入力!$A$11:$M$310,11,FALSE)=1,"1.自己採取",IF(VLOOKUP($P208,入力!$A$11:$M$310,11,FALSE)=2,"2.医師採取",IF(VLOOKUP($P208,入力!$A$11:$M$310,11,FALSE)=3,"3.希望なし",""))))</f>
        <v/>
      </c>
      <c r="L208" s="51" t="str">
        <f>IF($A208="","",IF(VLOOKUP($P208,入力!$A$11:$M$310,12,FALSE)=1,"1.超音波",IF(VLOOKUP($P208,入力!$A$11:$M$310,12,FALSE)=2,"2.マンモ","")))</f>
        <v/>
      </c>
      <c r="M208" s="51" t="str">
        <f>IF($A208="","",VLOOKUP($P208,入力!$A$11:$M$310,13,FALSE))</f>
        <v/>
      </c>
      <c r="N208" s="57" t="str">
        <f>IF(M208="","",VLOOKUP(M208,医療機関データ!$A$2:$B$800,2,FALSE))</f>
        <v/>
      </c>
      <c r="O208" s="54" t="str">
        <f t="shared" si="19"/>
        <v/>
      </c>
      <c r="P208" s="37">
        <f t="shared" si="20"/>
        <v>104</v>
      </c>
    </row>
    <row r="209" spans="1:16" ht="36" customHeight="1" x14ac:dyDescent="0.15">
      <c r="A209" s="30" t="str">
        <f>IF(入力!$C115="","",入力!$B$2)</f>
        <v/>
      </c>
      <c r="B209" s="31" t="str">
        <f>IF($A209="","",VLOOKUP($P209,入力!$A$11:$M$310,3,FALSE))</f>
        <v/>
      </c>
      <c r="C209" s="31" t="str">
        <f>IF($A209="","",VLOOKUP($P209,入力!$A$11:$M$310,4,FALSE))</f>
        <v/>
      </c>
      <c r="D209" s="31" t="str">
        <f>IF($A209="","",VLOOKUP($P209,入力!$A$11:$M$310,5,FALSE))</f>
        <v/>
      </c>
      <c r="E209" s="31" t="str">
        <f>IF($A209="","",IF(VLOOKUP($P209,入力!$A$11:$M$310,6,FALSE)=1,"本人","家族"))</f>
        <v/>
      </c>
      <c r="F209" s="52" t="str">
        <f>IF($A209="","",VLOOKUP($P209,入力!$A$11:$M$310,7,FALSE))</f>
        <v/>
      </c>
      <c r="G209" s="31" t="str">
        <f>IF($A209="","",VLOOKUP($P209,入力!$A$11:$M$310,8,FALSE))</f>
        <v/>
      </c>
      <c r="H209" s="141" t="str">
        <f>IF($A209="","",VLOOKUP($P209,入力!$A$11:$M$310,9,FALSE))</f>
        <v/>
      </c>
      <c r="I209" s="142"/>
      <c r="J209" s="51" t="str">
        <f>IF($A209="","",VLOOKUP($P209,入力!$A$11:$M$310,10,FALSE))</f>
        <v/>
      </c>
      <c r="K209" s="51" t="str">
        <f>IF($A209="","",IF(VLOOKUP($P209,入力!$A$11:$M$310,11,FALSE)=1,"1.自己採取",IF(VLOOKUP($P209,入力!$A$11:$M$310,11,FALSE)=2,"2.医師採取",IF(VLOOKUP($P209,入力!$A$11:$M$310,11,FALSE)=3,"3.希望なし",""))))</f>
        <v/>
      </c>
      <c r="L209" s="51" t="str">
        <f>IF($A209="","",IF(VLOOKUP($P209,入力!$A$11:$M$310,12,FALSE)=1,"1.超音波",IF(VLOOKUP($P209,入力!$A$11:$M$310,12,FALSE)=2,"2.マンモ","")))</f>
        <v/>
      </c>
      <c r="M209" s="51" t="str">
        <f>IF($A209="","",VLOOKUP($P209,入力!$A$11:$M$310,13,FALSE))</f>
        <v/>
      </c>
      <c r="N209" s="57" t="str">
        <f>IF(M209="","",VLOOKUP(M209,医療機関データ!$A$2:$B$800,2,FALSE))</f>
        <v/>
      </c>
      <c r="O209" s="54" t="str">
        <f t="shared" si="19"/>
        <v/>
      </c>
      <c r="P209" s="37">
        <f t="shared" si="20"/>
        <v>105</v>
      </c>
    </row>
    <row r="210" spans="1:16" ht="36" customHeight="1" x14ac:dyDescent="0.15">
      <c r="A210" s="30" t="str">
        <f>IF(入力!$C116="","",入力!$B$2)</f>
        <v/>
      </c>
      <c r="B210" s="31" t="str">
        <f>IF($A210="","",VLOOKUP($P210,入力!$A$11:$M$310,3,FALSE))</f>
        <v/>
      </c>
      <c r="C210" s="31" t="str">
        <f>IF($A210="","",VLOOKUP($P210,入力!$A$11:$M$310,4,FALSE))</f>
        <v/>
      </c>
      <c r="D210" s="31" t="str">
        <f>IF($A210="","",VLOOKUP($P210,入力!$A$11:$M$310,5,FALSE))</f>
        <v/>
      </c>
      <c r="E210" s="31" t="str">
        <f>IF($A210="","",IF(VLOOKUP($P210,入力!$A$11:$M$310,6,FALSE)=1,"本人","家族"))</f>
        <v/>
      </c>
      <c r="F210" s="52" t="str">
        <f>IF($A210="","",VLOOKUP($P210,入力!$A$11:$M$310,7,FALSE))</f>
        <v/>
      </c>
      <c r="G210" s="31" t="str">
        <f>IF($A210="","",VLOOKUP($P210,入力!$A$11:$M$310,8,FALSE))</f>
        <v/>
      </c>
      <c r="H210" s="141" t="str">
        <f>IF($A210="","",VLOOKUP($P210,入力!$A$11:$M$310,9,FALSE))</f>
        <v/>
      </c>
      <c r="I210" s="142"/>
      <c r="J210" s="51" t="str">
        <f>IF($A210="","",VLOOKUP($P210,入力!$A$11:$M$310,10,FALSE))</f>
        <v/>
      </c>
      <c r="K210" s="51" t="str">
        <f>IF($A210="","",IF(VLOOKUP($P210,入力!$A$11:$M$310,11,FALSE)=1,"1.自己採取",IF(VLOOKUP($P210,入力!$A$11:$M$310,11,FALSE)=2,"2.医師採取",IF(VLOOKUP($P210,入力!$A$11:$M$310,11,FALSE)=3,"3.希望なし",""))))</f>
        <v/>
      </c>
      <c r="L210" s="51" t="str">
        <f>IF($A210="","",IF(VLOOKUP($P210,入力!$A$11:$M$310,12,FALSE)=1,"1.超音波",IF(VLOOKUP($P210,入力!$A$11:$M$310,12,FALSE)=2,"2.マンモ","")))</f>
        <v/>
      </c>
      <c r="M210" s="51" t="str">
        <f>IF($A210="","",VLOOKUP($P210,入力!$A$11:$M$310,13,FALSE))</f>
        <v/>
      </c>
      <c r="N210" s="57" t="str">
        <f>IF(M210="","",VLOOKUP(M210,医療機関データ!$A$2:$B$800,2,FALSE))</f>
        <v/>
      </c>
      <c r="O210" s="54" t="str">
        <f t="shared" si="19"/>
        <v/>
      </c>
      <c r="P210" s="37">
        <f t="shared" si="20"/>
        <v>106</v>
      </c>
    </row>
    <row r="211" spans="1:16" ht="36" customHeight="1" x14ac:dyDescent="0.15">
      <c r="A211" s="30" t="str">
        <f>IF(入力!$C117="","",入力!$B$2)</f>
        <v/>
      </c>
      <c r="B211" s="31" t="str">
        <f>IF($A211="","",VLOOKUP($P211,入力!$A$11:$M$310,3,FALSE))</f>
        <v/>
      </c>
      <c r="C211" s="31" t="str">
        <f>IF($A211="","",VLOOKUP($P211,入力!$A$11:$M$310,4,FALSE))</f>
        <v/>
      </c>
      <c r="D211" s="31" t="str">
        <f>IF($A211="","",VLOOKUP($P211,入力!$A$11:$M$310,5,FALSE))</f>
        <v/>
      </c>
      <c r="E211" s="31" t="str">
        <f>IF($A211="","",IF(VLOOKUP($P211,入力!$A$11:$M$310,6,FALSE)=1,"本人","家族"))</f>
        <v/>
      </c>
      <c r="F211" s="52" t="str">
        <f>IF($A211="","",VLOOKUP($P211,入力!$A$11:$M$310,7,FALSE))</f>
        <v/>
      </c>
      <c r="G211" s="31" t="str">
        <f>IF($A211="","",VLOOKUP($P211,入力!$A$11:$M$310,8,FALSE))</f>
        <v/>
      </c>
      <c r="H211" s="141" t="str">
        <f>IF($A211="","",VLOOKUP($P211,入力!$A$11:$M$310,9,FALSE))</f>
        <v/>
      </c>
      <c r="I211" s="142"/>
      <c r="J211" s="51" t="str">
        <f>IF($A211="","",VLOOKUP($P211,入力!$A$11:$M$310,10,FALSE))</f>
        <v/>
      </c>
      <c r="K211" s="51" t="str">
        <f>IF($A211="","",IF(VLOOKUP($P211,入力!$A$11:$M$310,11,FALSE)=1,"1.自己採取",IF(VLOOKUP($P211,入力!$A$11:$M$310,11,FALSE)=2,"2.医師採取",IF(VLOOKUP($P211,入力!$A$11:$M$310,11,FALSE)=3,"3.希望なし",""))))</f>
        <v/>
      </c>
      <c r="L211" s="51" t="str">
        <f>IF($A211="","",IF(VLOOKUP($P211,入力!$A$11:$M$310,12,FALSE)=1,"1.超音波",IF(VLOOKUP($P211,入力!$A$11:$M$310,12,FALSE)=2,"2.マンモ","")))</f>
        <v/>
      </c>
      <c r="M211" s="51" t="str">
        <f>IF($A211="","",VLOOKUP($P211,入力!$A$11:$M$310,13,FALSE))</f>
        <v/>
      </c>
      <c r="N211" s="57" t="str">
        <f>IF(M211="","",VLOOKUP(M211,医療機関データ!$A$2:$B$800,2,FALSE))</f>
        <v/>
      </c>
      <c r="O211" s="54" t="str">
        <f t="shared" si="19"/>
        <v/>
      </c>
      <c r="P211" s="37">
        <f t="shared" si="20"/>
        <v>107</v>
      </c>
    </row>
    <row r="212" spans="1:16" ht="36" customHeight="1" x14ac:dyDescent="0.15">
      <c r="A212" s="30" t="str">
        <f>IF(入力!$C118="","",入力!$B$2)</f>
        <v/>
      </c>
      <c r="B212" s="31" t="str">
        <f>IF($A212="","",VLOOKUP($P212,入力!$A$11:$M$310,3,FALSE))</f>
        <v/>
      </c>
      <c r="C212" s="31" t="str">
        <f>IF($A212="","",VLOOKUP($P212,入力!$A$11:$M$310,4,FALSE))</f>
        <v/>
      </c>
      <c r="D212" s="31" t="str">
        <f>IF($A212="","",VLOOKUP($P212,入力!$A$11:$M$310,5,FALSE))</f>
        <v/>
      </c>
      <c r="E212" s="31" t="str">
        <f>IF($A212="","",IF(VLOOKUP($P212,入力!$A$11:$M$310,6,FALSE)=1,"本人","家族"))</f>
        <v/>
      </c>
      <c r="F212" s="52" t="str">
        <f>IF($A212="","",VLOOKUP($P212,入力!$A$11:$M$310,7,FALSE))</f>
        <v/>
      </c>
      <c r="G212" s="31" t="str">
        <f>IF($A212="","",VLOOKUP($P212,入力!$A$11:$M$310,8,FALSE))</f>
        <v/>
      </c>
      <c r="H212" s="141" t="str">
        <f>IF($A212="","",VLOOKUP($P212,入力!$A$11:$M$310,9,FALSE))</f>
        <v/>
      </c>
      <c r="I212" s="142"/>
      <c r="J212" s="51" t="str">
        <f>IF($A212="","",VLOOKUP($P212,入力!$A$11:$M$310,10,FALSE))</f>
        <v/>
      </c>
      <c r="K212" s="51" t="str">
        <f>IF($A212="","",IF(VLOOKUP($P212,入力!$A$11:$M$310,11,FALSE)=1,"1.自己採取",IF(VLOOKUP($P212,入力!$A$11:$M$310,11,FALSE)=2,"2.医師採取",IF(VLOOKUP($P212,入力!$A$11:$M$310,11,FALSE)=3,"3.希望なし",""))))</f>
        <v/>
      </c>
      <c r="L212" s="51" t="str">
        <f>IF($A212="","",IF(VLOOKUP($P212,入力!$A$11:$M$310,12,FALSE)=1,"1.超音波",IF(VLOOKUP($P212,入力!$A$11:$M$310,12,FALSE)=2,"2.マンモ","")))</f>
        <v/>
      </c>
      <c r="M212" s="51" t="str">
        <f>IF($A212="","",VLOOKUP($P212,入力!$A$11:$M$310,13,FALSE))</f>
        <v/>
      </c>
      <c r="N212" s="57" t="str">
        <f>IF(M212="","",VLOOKUP(M212,医療機関データ!$A$2:$B$800,2,FALSE))</f>
        <v/>
      </c>
      <c r="O212" s="54" t="str">
        <f t="shared" si="19"/>
        <v/>
      </c>
      <c r="P212" s="37">
        <f t="shared" si="20"/>
        <v>108</v>
      </c>
    </row>
    <row r="213" spans="1:16" ht="36" customHeight="1" x14ac:dyDescent="0.15">
      <c r="A213" s="30" t="str">
        <f>IF(入力!$C119="","",入力!$B$2)</f>
        <v/>
      </c>
      <c r="B213" s="31" t="str">
        <f>IF($A213="","",VLOOKUP($P213,入力!$A$11:$M$310,3,FALSE))</f>
        <v/>
      </c>
      <c r="C213" s="31" t="str">
        <f>IF($A213="","",VLOOKUP($P213,入力!$A$11:$M$310,4,FALSE))</f>
        <v/>
      </c>
      <c r="D213" s="31" t="str">
        <f>IF($A213="","",VLOOKUP($P213,入力!$A$11:$M$310,5,FALSE))</f>
        <v/>
      </c>
      <c r="E213" s="31" t="str">
        <f>IF($A213="","",IF(VLOOKUP($P213,入力!$A$11:$M$310,6,FALSE)=1,"本人","家族"))</f>
        <v/>
      </c>
      <c r="F213" s="52" t="str">
        <f>IF($A213="","",VLOOKUP($P213,入力!$A$11:$M$310,7,FALSE))</f>
        <v/>
      </c>
      <c r="G213" s="31" t="str">
        <f>IF($A213="","",VLOOKUP($P213,入力!$A$11:$M$310,8,FALSE))</f>
        <v/>
      </c>
      <c r="H213" s="141" t="str">
        <f>IF($A213="","",VLOOKUP($P213,入力!$A$11:$M$310,9,FALSE))</f>
        <v/>
      </c>
      <c r="I213" s="142"/>
      <c r="J213" s="51" t="str">
        <f>IF($A213="","",VLOOKUP($P213,入力!$A$11:$M$310,10,FALSE))</f>
        <v/>
      </c>
      <c r="K213" s="51" t="str">
        <f>IF($A213="","",IF(VLOOKUP($P213,入力!$A$11:$M$310,11,FALSE)=1,"1.自己採取",IF(VLOOKUP($P213,入力!$A$11:$M$310,11,FALSE)=2,"2.医師採取",IF(VLOOKUP($P213,入力!$A$11:$M$310,11,FALSE)=3,"3.希望なし",""))))</f>
        <v/>
      </c>
      <c r="L213" s="51" t="str">
        <f>IF($A213="","",IF(VLOOKUP($P213,入力!$A$11:$M$310,12,FALSE)=1,"1.超音波",IF(VLOOKUP($P213,入力!$A$11:$M$310,12,FALSE)=2,"2.マンモ","")))</f>
        <v/>
      </c>
      <c r="M213" s="51" t="str">
        <f>IF($A213="","",VLOOKUP($P213,入力!$A$11:$M$310,13,FALSE))</f>
        <v/>
      </c>
      <c r="N213" s="57" t="str">
        <f>IF(M213="","",VLOOKUP(M213,医療機関データ!$A$2:$B$800,2,FALSE))</f>
        <v/>
      </c>
      <c r="O213" s="54" t="str">
        <f t="shared" si="19"/>
        <v/>
      </c>
      <c r="P213" s="37">
        <f t="shared" si="20"/>
        <v>109</v>
      </c>
    </row>
    <row r="214" spans="1:16" ht="36" customHeight="1" thickBot="1" x14ac:dyDescent="0.2">
      <c r="A214" s="30" t="str">
        <f>IF(入力!$C120="","",入力!$B$2)</f>
        <v/>
      </c>
      <c r="B214" s="31" t="str">
        <f>IF($A214="","",VLOOKUP($P214,入力!$A$11:$M$310,3,FALSE))</f>
        <v/>
      </c>
      <c r="C214" s="31" t="str">
        <f>IF($A214="","",VLOOKUP($P214,入力!$A$11:$M$310,4,FALSE))</f>
        <v/>
      </c>
      <c r="D214" s="31" t="str">
        <f>IF($A214="","",VLOOKUP($P214,入力!$A$11:$M$310,5,FALSE))</f>
        <v/>
      </c>
      <c r="E214" s="31" t="str">
        <f>IF($A214="","",IF(VLOOKUP($P214,入力!$A$11:$M$310,6,FALSE)=1,"本人","家族"))</f>
        <v/>
      </c>
      <c r="F214" s="52" t="str">
        <f>IF($A214="","",VLOOKUP($P214,入力!$A$11:$M$310,7,FALSE))</f>
        <v/>
      </c>
      <c r="G214" s="31" t="str">
        <f>IF($A214="","",VLOOKUP($P214,入力!$A$11:$M$310,8,FALSE))</f>
        <v/>
      </c>
      <c r="H214" s="141" t="str">
        <f>IF($A214="","",VLOOKUP($P214,入力!$A$11:$M$310,9,FALSE))</f>
        <v/>
      </c>
      <c r="I214" s="142"/>
      <c r="J214" s="53" t="str">
        <f>IF($A214="","",VLOOKUP($P214,入力!$A$11:$M$310,10,FALSE))</f>
        <v/>
      </c>
      <c r="K214" s="53" t="str">
        <f>IF($A214="","",IF(VLOOKUP($P214,入力!$A$11:$M$310,11,FALSE)=1,"1.自己採取",IF(VLOOKUP($P214,入力!$A$11:$M$310,11,FALSE)=2,"2.医師採取",IF(VLOOKUP($P214,入力!$A$11:$M$310,11,FALSE)=3,"3.希望なし",""))))</f>
        <v/>
      </c>
      <c r="L214" s="53" t="str">
        <f>IF($A214="","",IF(VLOOKUP($P214,入力!$A$11:$M$310,12,FALSE)=1,"1.超音波",IF(VLOOKUP($P214,入力!$A$11:$M$310,12,FALSE)=2,"2.マンモ","")))</f>
        <v/>
      </c>
      <c r="M214" s="53" t="str">
        <f>IF($A214="","",VLOOKUP($P214,入力!$A$11:$M$310,13,FALSE))</f>
        <v/>
      </c>
      <c r="N214" s="58" t="str">
        <f>IF(M214="","",VLOOKUP(M214,医療機関データ!$A$2:$B$800,2,FALSE))</f>
        <v/>
      </c>
      <c r="O214" s="54" t="str">
        <f t="shared" si="19"/>
        <v/>
      </c>
      <c r="P214" s="37">
        <f t="shared" si="20"/>
        <v>110</v>
      </c>
    </row>
    <row r="215" spans="1:16" ht="21" customHeight="1" x14ac:dyDescent="0.15">
      <c r="A215" s="146" t="s">
        <v>809</v>
      </c>
      <c r="B215" s="47" t="s">
        <v>807</v>
      </c>
      <c r="C215" s="32"/>
      <c r="D215" s="32"/>
      <c r="E215" s="32"/>
      <c r="F215" s="32"/>
      <c r="G215" s="32"/>
      <c r="H215" s="32"/>
      <c r="I215" s="32"/>
      <c r="J215" s="33"/>
      <c r="K215" s="34"/>
      <c r="L215" s="35" t="s">
        <v>8</v>
      </c>
      <c r="M215" s="35" t="s">
        <v>9</v>
      </c>
      <c r="N215" s="36"/>
      <c r="O215" s="55"/>
    </row>
    <row r="216" spans="1:16" ht="21" customHeight="1" x14ac:dyDescent="0.15">
      <c r="A216" s="147"/>
      <c r="B216" s="48" t="s">
        <v>806</v>
      </c>
      <c r="C216" s="38"/>
      <c r="D216" s="38"/>
      <c r="E216" s="38"/>
      <c r="F216" s="38"/>
      <c r="G216" s="38"/>
      <c r="H216" s="38"/>
      <c r="I216" s="38"/>
      <c r="J216" s="38"/>
      <c r="K216" s="39" t="s">
        <v>16</v>
      </c>
      <c r="L216" s="40">
        <f>COUNTIFS(E205:E214,"本人",O205:O214,"&lt;40")</f>
        <v>0</v>
      </c>
      <c r="M216" s="40">
        <f>COUNTIFS(E205:E214,"家族",O205:O214,"&lt;40")</f>
        <v>0</v>
      </c>
      <c r="N216" s="41"/>
    </row>
    <row r="217" spans="1:16" ht="21" customHeight="1" x14ac:dyDescent="0.15">
      <c r="A217" s="147"/>
      <c r="B217" s="48" t="s">
        <v>805</v>
      </c>
      <c r="C217" s="38"/>
      <c r="D217" s="38"/>
      <c r="E217" s="38"/>
      <c r="F217" s="38"/>
      <c r="G217" s="38"/>
      <c r="H217" s="38"/>
      <c r="I217" s="38"/>
      <c r="J217" s="38"/>
      <c r="K217" s="39" t="s">
        <v>17</v>
      </c>
      <c r="L217" s="42">
        <f>COUNTIFS(E205:E214,"本人",O205:O214,"&gt;=40")</f>
        <v>0</v>
      </c>
      <c r="M217" s="43">
        <f>COUNTIFS(E205:E214,"家族",O205:O214,"&gt;=40")</f>
        <v>0</v>
      </c>
      <c r="N217" s="41"/>
    </row>
    <row r="218" spans="1:16" ht="21" customHeight="1" x14ac:dyDescent="0.15">
      <c r="A218" s="147"/>
      <c r="B218" s="48" t="s">
        <v>808</v>
      </c>
      <c r="C218" s="38"/>
      <c r="D218" s="38"/>
      <c r="E218" s="38"/>
      <c r="F218" s="38"/>
      <c r="G218" s="38"/>
      <c r="H218" s="38"/>
      <c r="I218" s="38"/>
      <c r="J218" s="38"/>
      <c r="K218" s="44" t="s">
        <v>18</v>
      </c>
      <c r="L218" s="45">
        <f>SUM(L216:L217)</f>
        <v>0</v>
      </c>
      <c r="M218" s="45">
        <f>SUM(M216:M217)</f>
        <v>0</v>
      </c>
      <c r="N218" s="41"/>
    </row>
    <row r="219" spans="1:16" ht="21" customHeight="1" x14ac:dyDescent="0.15">
      <c r="A219" s="147"/>
      <c r="B219" s="48" t="str">
        <f>$B$19</f>
        <v>⑤申込締切日は、令和8年1月7日（水）です。＜FAXは不可＞</v>
      </c>
      <c r="C219" s="38"/>
      <c r="D219" s="38"/>
      <c r="E219" s="38"/>
      <c r="F219" s="38"/>
      <c r="G219" s="38"/>
      <c r="H219" s="38"/>
      <c r="I219" s="38"/>
      <c r="J219" s="38"/>
      <c r="L219" s="148">
        <f>SUM(L218:M218)</f>
        <v>0</v>
      </c>
      <c r="M219" s="149"/>
    </row>
    <row r="220" spans="1:16" ht="21" customHeight="1" x14ac:dyDescent="0.15">
      <c r="B220" s="123" t="s">
        <v>810</v>
      </c>
      <c r="C220" s="124"/>
      <c r="D220" s="124"/>
      <c r="E220" s="124"/>
      <c r="F220" s="124"/>
      <c r="G220" s="124"/>
      <c r="H220" s="124"/>
      <c r="I220" s="124"/>
      <c r="J220" s="124"/>
      <c r="K220" s="124"/>
      <c r="L220" s="125"/>
    </row>
    <row r="221" spans="1:16" ht="27" customHeight="1" x14ac:dyDescent="0.15">
      <c r="A221" s="155" t="str">
        <f>$A$1</f>
        <v>令和８年度　春季女性生活習慣病予防健診</v>
      </c>
      <c r="B221" s="155"/>
      <c r="C221" s="126"/>
      <c r="D221" s="126"/>
      <c r="E221" s="126"/>
      <c r="F221" s="126"/>
      <c r="G221" s="16"/>
      <c r="H221" s="17"/>
      <c r="I221" s="17"/>
      <c r="M221" s="19"/>
      <c r="N221" s="18">
        <f>N201+1</f>
        <v>12</v>
      </c>
    </row>
    <row r="222" spans="1:16" ht="27" customHeight="1" x14ac:dyDescent="0.15">
      <c r="A222" s="127" t="s">
        <v>0</v>
      </c>
      <c r="B222" s="128"/>
      <c r="C222" s="49"/>
      <c r="D222" s="143" t="s">
        <v>812</v>
      </c>
      <c r="E222" s="143"/>
      <c r="F222" s="143"/>
      <c r="G222" s="143"/>
      <c r="H222" s="20" t="s">
        <v>1</v>
      </c>
      <c r="I222" s="150" t="str">
        <f>$I$2</f>
        <v/>
      </c>
      <c r="J222" s="151"/>
      <c r="K222" s="152"/>
      <c r="L222" s="50" t="s">
        <v>2</v>
      </c>
      <c r="M222" s="132" t="str">
        <f>$M$2</f>
        <v/>
      </c>
      <c r="N222" s="132"/>
    </row>
    <row r="223" spans="1:16" ht="27" customHeight="1" thickBot="1" x14ac:dyDescent="0.2">
      <c r="A223" s="21" t="s">
        <v>3</v>
      </c>
      <c r="B223" s="22">
        <f>$B$3</f>
        <v>278</v>
      </c>
      <c r="C223" s="109"/>
      <c r="D223" s="133" t="str">
        <f>$D$3</f>
        <v>東京金属事業健康保険組合</v>
      </c>
      <c r="E223" s="133"/>
      <c r="F223" s="133"/>
      <c r="G223" s="133"/>
      <c r="H223" s="23" t="s">
        <v>4</v>
      </c>
      <c r="I223" s="134" t="str">
        <f>$I$3</f>
        <v/>
      </c>
      <c r="J223" s="135"/>
      <c r="K223" s="136"/>
      <c r="L223" s="46" t="s">
        <v>5</v>
      </c>
      <c r="M223" s="137" t="str">
        <f>$M$3</f>
        <v/>
      </c>
      <c r="N223" s="138"/>
    </row>
    <row r="224" spans="1:16" ht="48" customHeight="1" x14ac:dyDescent="0.15">
      <c r="A224" s="24" t="s">
        <v>801</v>
      </c>
      <c r="B224" s="25" t="s">
        <v>802</v>
      </c>
      <c r="C224" s="26" t="s">
        <v>14</v>
      </c>
      <c r="D224" s="27" t="s">
        <v>800</v>
      </c>
      <c r="E224" s="27" t="s">
        <v>6</v>
      </c>
      <c r="F224" s="27" t="s">
        <v>7</v>
      </c>
      <c r="G224" s="28" t="s">
        <v>796</v>
      </c>
      <c r="H224" s="144" t="s">
        <v>15</v>
      </c>
      <c r="I224" s="145"/>
      <c r="J224" s="27" t="s">
        <v>793</v>
      </c>
      <c r="K224" s="14" t="s">
        <v>10</v>
      </c>
      <c r="L224" s="15" t="s">
        <v>11</v>
      </c>
      <c r="M224" s="4" t="s">
        <v>12</v>
      </c>
      <c r="N224" s="29" t="s">
        <v>13</v>
      </c>
    </row>
    <row r="225" spans="1:16" ht="36" customHeight="1" x14ac:dyDescent="0.15">
      <c r="A225" s="30" t="str">
        <f>IF(入力!$C121="","",入力!$B$2)</f>
        <v/>
      </c>
      <c r="B225" s="31" t="str">
        <f>IF($A225="","",VLOOKUP($P225,入力!$A$11:$M$310,3,FALSE))</f>
        <v/>
      </c>
      <c r="C225" s="31" t="str">
        <f>IF($A225="","",VLOOKUP($P225,入力!$A$11:$M$310,4,FALSE))</f>
        <v/>
      </c>
      <c r="D225" s="31" t="str">
        <f>IF($A225="","",VLOOKUP($P225,入力!$A$11:$M$310,5,FALSE))</f>
        <v/>
      </c>
      <c r="E225" s="31" t="str">
        <f>IF($A225="","",IF(VLOOKUP($P225,入力!$A$11:$M$310,6,FALSE)=1,"本人","家族"))</f>
        <v/>
      </c>
      <c r="F225" s="52" t="str">
        <f>IF($A225="","",VLOOKUP($P225,入力!$A$11:$M$310,7,FALSE))</f>
        <v/>
      </c>
      <c r="G225" s="31" t="str">
        <f>IF($A225="","",VLOOKUP($P225,入力!$A$11:$M$310,8,FALSE))</f>
        <v/>
      </c>
      <c r="H225" s="141" t="str">
        <f>IF($A225="","",VLOOKUP($P225,入力!$A$11:$M$310,9,FALSE))</f>
        <v/>
      </c>
      <c r="I225" s="142"/>
      <c r="J225" s="51" t="str">
        <f>IF($A225="","",VLOOKUP($P225,入力!$A$11:$M$310,10,FALSE))</f>
        <v/>
      </c>
      <c r="K225" s="51" t="str">
        <f>IF($A225="","",IF(VLOOKUP($P225,入力!$A$11:$M$310,11,FALSE)=1,"1.自己採取",IF(VLOOKUP($P225,入力!$A$11:$M$310,11,FALSE)=2,"2.医師採取",IF(VLOOKUP($P225,入力!$A$11:$M$310,11,FALSE)=3,"3.希望なし",""))))</f>
        <v/>
      </c>
      <c r="L225" s="51" t="str">
        <f>IF($A225="","",IF(VLOOKUP($P225,入力!$A$11:$M$310,12,FALSE)=1,"1.超音波",IF(VLOOKUP($P225,入力!$A$11:$M$310,12,FALSE)=2,"2.マンモ","")))</f>
        <v/>
      </c>
      <c r="M225" s="51" t="str">
        <f>IF($A225="","",VLOOKUP($P225,入力!$A$11:$M$310,13,FALSE))</f>
        <v/>
      </c>
      <c r="N225" s="57" t="str">
        <f>IF(M225="","",VLOOKUP(M225,医療機関データ!$A$2:$B$800,2,FALSE))</f>
        <v/>
      </c>
      <c r="O225" s="54" t="str">
        <f>IF(B225="","",DATEDIF(F225,45747,"Y"))</f>
        <v/>
      </c>
      <c r="P225" s="37">
        <f>P214+1</f>
        <v>111</v>
      </c>
    </row>
    <row r="226" spans="1:16" ht="36" customHeight="1" x14ac:dyDescent="0.15">
      <c r="A226" s="30" t="str">
        <f>IF(入力!$C122="","",入力!$B$2)</f>
        <v/>
      </c>
      <c r="B226" s="31" t="str">
        <f>IF($A226="","",VLOOKUP($P226,入力!$A$11:$M$310,3,FALSE))</f>
        <v/>
      </c>
      <c r="C226" s="31" t="str">
        <f>IF($A226="","",VLOOKUP($P226,入力!$A$11:$M$310,4,FALSE))</f>
        <v/>
      </c>
      <c r="D226" s="31" t="str">
        <f>IF($A226="","",VLOOKUP($P226,入力!$A$11:$M$310,5,FALSE))</f>
        <v/>
      </c>
      <c r="E226" s="31" t="str">
        <f>IF($A226="","",IF(VLOOKUP($P226,入力!$A$11:$M$310,6,FALSE)=1,"本人","家族"))</f>
        <v/>
      </c>
      <c r="F226" s="52" t="str">
        <f>IF($A226="","",VLOOKUP($P226,入力!$A$11:$M$310,7,FALSE))</f>
        <v/>
      </c>
      <c r="G226" s="31" t="str">
        <f>IF($A226="","",VLOOKUP($P226,入力!$A$11:$M$310,8,FALSE))</f>
        <v/>
      </c>
      <c r="H226" s="141" t="str">
        <f>IF($A226="","",VLOOKUP($P226,入力!$A$11:$M$310,9,FALSE))</f>
        <v/>
      </c>
      <c r="I226" s="142"/>
      <c r="J226" s="51" t="str">
        <f>IF($A226="","",VLOOKUP($P226,入力!$A$11:$M$310,10,FALSE))</f>
        <v/>
      </c>
      <c r="K226" s="51" t="str">
        <f>IF($A226="","",IF(VLOOKUP($P226,入力!$A$11:$M$310,11,FALSE)=1,"1.自己採取",IF(VLOOKUP($P226,入力!$A$11:$M$310,11,FALSE)=2,"2.医師採取",IF(VLOOKUP($P226,入力!$A$11:$M$310,11,FALSE)=3,"3.希望なし",""))))</f>
        <v/>
      </c>
      <c r="L226" s="51" t="str">
        <f>IF($A226="","",IF(VLOOKUP($P226,入力!$A$11:$M$310,12,FALSE)=1,"1.超音波",IF(VLOOKUP($P226,入力!$A$11:$M$310,12,FALSE)=2,"2.マンモ","")))</f>
        <v/>
      </c>
      <c r="M226" s="51" t="str">
        <f>IF($A226="","",VLOOKUP($P226,入力!$A$11:$M$310,13,FALSE))</f>
        <v/>
      </c>
      <c r="N226" s="57" t="str">
        <f>IF(M226="","",VLOOKUP(M226,医療機関データ!$A$2:$B$800,2,FALSE))</f>
        <v/>
      </c>
      <c r="O226" s="54" t="str">
        <f t="shared" ref="O226:O234" si="21">IF(B226="","",DATEDIF(F226,45747,"Y"))</f>
        <v/>
      </c>
      <c r="P226" s="37">
        <f>P225+1</f>
        <v>112</v>
      </c>
    </row>
    <row r="227" spans="1:16" ht="36" customHeight="1" x14ac:dyDescent="0.15">
      <c r="A227" s="30" t="str">
        <f>IF(入力!$C123="","",入力!$B$2)</f>
        <v/>
      </c>
      <c r="B227" s="31" t="str">
        <f>IF($A227="","",VLOOKUP($P227,入力!$A$11:$M$310,3,FALSE))</f>
        <v/>
      </c>
      <c r="C227" s="31" t="str">
        <f>IF($A227="","",VLOOKUP($P227,入力!$A$11:$M$310,4,FALSE))</f>
        <v/>
      </c>
      <c r="D227" s="31" t="str">
        <f>IF($A227="","",VLOOKUP($P227,入力!$A$11:$M$310,5,FALSE))</f>
        <v/>
      </c>
      <c r="E227" s="31" t="str">
        <f>IF($A227="","",IF(VLOOKUP($P227,入力!$A$11:$M$310,6,FALSE)=1,"本人","家族"))</f>
        <v/>
      </c>
      <c r="F227" s="52" t="str">
        <f>IF($A227="","",VLOOKUP($P227,入力!$A$11:$M$310,7,FALSE))</f>
        <v/>
      </c>
      <c r="G227" s="31" t="str">
        <f>IF($A227="","",VLOOKUP($P227,入力!$A$11:$M$310,8,FALSE))</f>
        <v/>
      </c>
      <c r="H227" s="141" t="str">
        <f>IF($A227="","",VLOOKUP($P227,入力!$A$11:$M$310,9,FALSE))</f>
        <v/>
      </c>
      <c r="I227" s="142"/>
      <c r="J227" s="51" t="str">
        <f>IF($A227="","",VLOOKUP($P227,入力!$A$11:$M$310,10,FALSE))</f>
        <v/>
      </c>
      <c r="K227" s="51" t="str">
        <f>IF($A227="","",IF(VLOOKUP($P227,入力!$A$11:$M$310,11,FALSE)=1,"1.自己採取",IF(VLOOKUP($P227,入力!$A$11:$M$310,11,FALSE)=2,"2.医師採取",IF(VLOOKUP($P227,入力!$A$11:$M$310,11,FALSE)=3,"3.希望なし",""))))</f>
        <v/>
      </c>
      <c r="L227" s="51" t="str">
        <f>IF($A227="","",IF(VLOOKUP($P227,入力!$A$11:$M$310,12,FALSE)=1,"1.超音波",IF(VLOOKUP($P227,入力!$A$11:$M$310,12,FALSE)=2,"2.マンモ","")))</f>
        <v/>
      </c>
      <c r="M227" s="51" t="str">
        <f>IF($A227="","",VLOOKUP($P227,入力!$A$11:$M$310,13,FALSE))</f>
        <v/>
      </c>
      <c r="N227" s="57" t="str">
        <f>IF(M227="","",VLOOKUP(M227,医療機関データ!$A$2:$B$800,2,FALSE))</f>
        <v/>
      </c>
      <c r="O227" s="54" t="str">
        <f t="shared" si="21"/>
        <v/>
      </c>
      <c r="P227" s="37">
        <f t="shared" ref="P227:P234" si="22">P226+1</f>
        <v>113</v>
      </c>
    </row>
    <row r="228" spans="1:16" ht="36" customHeight="1" x14ac:dyDescent="0.15">
      <c r="A228" s="30" t="str">
        <f>IF(入力!$C124="","",入力!$B$2)</f>
        <v/>
      </c>
      <c r="B228" s="31" t="str">
        <f>IF($A228="","",VLOOKUP($P228,入力!$A$11:$M$310,3,FALSE))</f>
        <v/>
      </c>
      <c r="C228" s="31" t="str">
        <f>IF($A228="","",VLOOKUP($P228,入力!$A$11:$M$310,4,FALSE))</f>
        <v/>
      </c>
      <c r="D228" s="31" t="str">
        <f>IF($A228="","",VLOOKUP($P228,入力!$A$11:$M$310,5,FALSE))</f>
        <v/>
      </c>
      <c r="E228" s="31" t="str">
        <f>IF($A228="","",IF(VLOOKUP($P228,入力!$A$11:$M$310,6,FALSE)=1,"本人","家族"))</f>
        <v/>
      </c>
      <c r="F228" s="52" t="str">
        <f>IF($A228="","",VLOOKUP($P228,入力!$A$11:$M$310,7,FALSE))</f>
        <v/>
      </c>
      <c r="G228" s="31" t="str">
        <f>IF($A228="","",VLOOKUP($P228,入力!$A$11:$M$310,8,FALSE))</f>
        <v/>
      </c>
      <c r="H228" s="141" t="str">
        <f>IF($A228="","",VLOOKUP($P228,入力!$A$11:$M$310,9,FALSE))</f>
        <v/>
      </c>
      <c r="I228" s="142"/>
      <c r="J228" s="51" t="str">
        <f>IF($A228="","",VLOOKUP($P228,入力!$A$11:$M$310,10,FALSE))</f>
        <v/>
      </c>
      <c r="K228" s="51" t="str">
        <f>IF($A228="","",IF(VLOOKUP($P228,入力!$A$11:$M$310,11,FALSE)=1,"1.自己採取",IF(VLOOKUP($P228,入力!$A$11:$M$310,11,FALSE)=2,"2.医師採取",IF(VLOOKUP($P228,入力!$A$11:$M$310,11,FALSE)=3,"3.希望なし",""))))</f>
        <v/>
      </c>
      <c r="L228" s="51" t="str">
        <f>IF($A228="","",IF(VLOOKUP($P228,入力!$A$11:$M$310,12,FALSE)=1,"1.超音波",IF(VLOOKUP($P228,入力!$A$11:$M$310,12,FALSE)=2,"2.マンモ","")))</f>
        <v/>
      </c>
      <c r="M228" s="51" t="str">
        <f>IF($A228="","",VLOOKUP($P228,入力!$A$11:$M$310,13,FALSE))</f>
        <v/>
      </c>
      <c r="N228" s="57" t="str">
        <f>IF(M228="","",VLOOKUP(M228,医療機関データ!$A$2:$B$800,2,FALSE))</f>
        <v/>
      </c>
      <c r="O228" s="54" t="str">
        <f t="shared" si="21"/>
        <v/>
      </c>
      <c r="P228" s="37">
        <f t="shared" si="22"/>
        <v>114</v>
      </c>
    </row>
    <row r="229" spans="1:16" ht="36" customHeight="1" x14ac:dyDescent="0.15">
      <c r="A229" s="30" t="str">
        <f>IF(入力!$C125="","",入力!$B$2)</f>
        <v/>
      </c>
      <c r="B229" s="31" t="str">
        <f>IF($A229="","",VLOOKUP($P229,入力!$A$11:$M$310,3,FALSE))</f>
        <v/>
      </c>
      <c r="C229" s="31" t="str">
        <f>IF($A229="","",VLOOKUP($P229,入力!$A$11:$M$310,4,FALSE))</f>
        <v/>
      </c>
      <c r="D229" s="31" t="str">
        <f>IF($A229="","",VLOOKUP($P229,入力!$A$11:$M$310,5,FALSE))</f>
        <v/>
      </c>
      <c r="E229" s="31" t="str">
        <f>IF($A229="","",IF(VLOOKUP($P229,入力!$A$11:$M$310,6,FALSE)=1,"本人","家族"))</f>
        <v/>
      </c>
      <c r="F229" s="52" t="str">
        <f>IF($A229="","",VLOOKUP($P229,入力!$A$11:$M$310,7,FALSE))</f>
        <v/>
      </c>
      <c r="G229" s="31" t="str">
        <f>IF($A229="","",VLOOKUP($P229,入力!$A$11:$M$310,8,FALSE))</f>
        <v/>
      </c>
      <c r="H229" s="141" t="str">
        <f>IF($A229="","",VLOOKUP($P229,入力!$A$11:$M$310,9,FALSE))</f>
        <v/>
      </c>
      <c r="I229" s="142"/>
      <c r="J229" s="51" t="str">
        <f>IF($A229="","",VLOOKUP($P229,入力!$A$11:$M$310,10,FALSE))</f>
        <v/>
      </c>
      <c r="K229" s="51" t="str">
        <f>IF($A229="","",IF(VLOOKUP($P229,入力!$A$11:$M$310,11,FALSE)=1,"1.自己採取",IF(VLOOKUP($P229,入力!$A$11:$M$310,11,FALSE)=2,"2.医師採取",IF(VLOOKUP($P229,入力!$A$11:$M$310,11,FALSE)=3,"3.希望なし",""))))</f>
        <v/>
      </c>
      <c r="L229" s="51" t="str">
        <f>IF($A229="","",IF(VLOOKUP($P229,入力!$A$11:$M$310,12,FALSE)=1,"1.超音波",IF(VLOOKUP($P229,入力!$A$11:$M$310,12,FALSE)=2,"2.マンモ","")))</f>
        <v/>
      </c>
      <c r="M229" s="51" t="str">
        <f>IF($A229="","",VLOOKUP($P229,入力!$A$11:$M$310,13,FALSE))</f>
        <v/>
      </c>
      <c r="N229" s="57" t="str">
        <f>IF(M229="","",VLOOKUP(M229,医療機関データ!$A$2:$B$800,2,FALSE))</f>
        <v/>
      </c>
      <c r="O229" s="54" t="str">
        <f t="shared" si="21"/>
        <v/>
      </c>
      <c r="P229" s="37">
        <f t="shared" si="22"/>
        <v>115</v>
      </c>
    </row>
    <row r="230" spans="1:16" ht="36" customHeight="1" x14ac:dyDescent="0.15">
      <c r="A230" s="30" t="str">
        <f>IF(入力!$C126="","",入力!$B$2)</f>
        <v/>
      </c>
      <c r="B230" s="31" t="str">
        <f>IF($A230="","",VLOOKUP($P230,入力!$A$11:$M$310,3,FALSE))</f>
        <v/>
      </c>
      <c r="C230" s="31" t="str">
        <f>IF($A230="","",VLOOKUP($P230,入力!$A$11:$M$310,4,FALSE))</f>
        <v/>
      </c>
      <c r="D230" s="31" t="str">
        <f>IF($A230="","",VLOOKUP($P230,入力!$A$11:$M$310,5,FALSE))</f>
        <v/>
      </c>
      <c r="E230" s="31" t="str">
        <f>IF($A230="","",IF(VLOOKUP($P230,入力!$A$11:$M$310,6,FALSE)=1,"本人","家族"))</f>
        <v/>
      </c>
      <c r="F230" s="52" t="str">
        <f>IF($A230="","",VLOOKUP($P230,入力!$A$11:$M$310,7,FALSE))</f>
        <v/>
      </c>
      <c r="G230" s="31" t="str">
        <f>IF($A230="","",VLOOKUP($P230,入力!$A$11:$M$310,8,FALSE))</f>
        <v/>
      </c>
      <c r="H230" s="141" t="str">
        <f>IF($A230="","",VLOOKUP($P230,入力!$A$11:$M$310,9,FALSE))</f>
        <v/>
      </c>
      <c r="I230" s="142"/>
      <c r="J230" s="51" t="str">
        <f>IF($A230="","",VLOOKUP($P230,入力!$A$11:$M$310,10,FALSE))</f>
        <v/>
      </c>
      <c r="K230" s="51" t="str">
        <f>IF($A230="","",IF(VLOOKUP($P230,入力!$A$11:$M$310,11,FALSE)=1,"1.自己採取",IF(VLOOKUP($P230,入力!$A$11:$M$310,11,FALSE)=2,"2.医師採取",IF(VLOOKUP($P230,入力!$A$11:$M$310,11,FALSE)=3,"3.希望なし",""))))</f>
        <v/>
      </c>
      <c r="L230" s="51" t="str">
        <f>IF($A230="","",IF(VLOOKUP($P230,入力!$A$11:$M$310,12,FALSE)=1,"1.超音波",IF(VLOOKUP($P230,入力!$A$11:$M$310,12,FALSE)=2,"2.マンモ","")))</f>
        <v/>
      </c>
      <c r="M230" s="51" t="str">
        <f>IF($A230="","",VLOOKUP($P230,入力!$A$11:$M$310,13,FALSE))</f>
        <v/>
      </c>
      <c r="N230" s="57" t="str">
        <f>IF(M230="","",VLOOKUP(M230,医療機関データ!$A$2:$B$800,2,FALSE))</f>
        <v/>
      </c>
      <c r="O230" s="54" t="str">
        <f t="shared" si="21"/>
        <v/>
      </c>
      <c r="P230" s="37">
        <f t="shared" si="22"/>
        <v>116</v>
      </c>
    </row>
    <row r="231" spans="1:16" ht="36" customHeight="1" x14ac:dyDescent="0.15">
      <c r="A231" s="30" t="str">
        <f>IF(入力!$C127="","",入力!$B$2)</f>
        <v/>
      </c>
      <c r="B231" s="31" t="str">
        <f>IF($A231="","",VLOOKUP($P231,入力!$A$11:$M$310,3,FALSE))</f>
        <v/>
      </c>
      <c r="C231" s="31" t="str">
        <f>IF($A231="","",VLOOKUP($P231,入力!$A$11:$M$310,4,FALSE))</f>
        <v/>
      </c>
      <c r="D231" s="31" t="str">
        <f>IF($A231="","",VLOOKUP($P231,入力!$A$11:$M$310,5,FALSE))</f>
        <v/>
      </c>
      <c r="E231" s="31" t="str">
        <f>IF($A231="","",IF(VLOOKUP($P231,入力!$A$11:$M$310,6,FALSE)=1,"本人","家族"))</f>
        <v/>
      </c>
      <c r="F231" s="52" t="str">
        <f>IF($A231="","",VLOOKUP($P231,入力!$A$11:$M$310,7,FALSE))</f>
        <v/>
      </c>
      <c r="G231" s="31" t="str">
        <f>IF($A231="","",VLOOKUP($P231,入力!$A$11:$M$310,8,FALSE))</f>
        <v/>
      </c>
      <c r="H231" s="141" t="str">
        <f>IF($A231="","",VLOOKUP($P231,入力!$A$11:$M$310,9,FALSE))</f>
        <v/>
      </c>
      <c r="I231" s="142"/>
      <c r="J231" s="51" t="str">
        <f>IF($A231="","",VLOOKUP($P231,入力!$A$11:$M$310,10,FALSE))</f>
        <v/>
      </c>
      <c r="K231" s="51" t="str">
        <f>IF($A231="","",IF(VLOOKUP($P231,入力!$A$11:$M$310,11,FALSE)=1,"1.自己採取",IF(VLOOKUP($P231,入力!$A$11:$M$310,11,FALSE)=2,"2.医師採取",IF(VLOOKUP($P231,入力!$A$11:$M$310,11,FALSE)=3,"3.希望なし",""))))</f>
        <v/>
      </c>
      <c r="L231" s="51" t="str">
        <f>IF($A231="","",IF(VLOOKUP($P231,入力!$A$11:$M$310,12,FALSE)=1,"1.超音波",IF(VLOOKUP($P231,入力!$A$11:$M$310,12,FALSE)=2,"2.マンモ","")))</f>
        <v/>
      </c>
      <c r="M231" s="51" t="str">
        <f>IF($A231="","",VLOOKUP($P231,入力!$A$11:$M$310,13,FALSE))</f>
        <v/>
      </c>
      <c r="N231" s="57" t="str">
        <f>IF(M231="","",VLOOKUP(M231,医療機関データ!$A$2:$B$800,2,FALSE))</f>
        <v/>
      </c>
      <c r="O231" s="54" t="str">
        <f t="shared" si="21"/>
        <v/>
      </c>
      <c r="P231" s="37">
        <f t="shared" si="22"/>
        <v>117</v>
      </c>
    </row>
    <row r="232" spans="1:16" ht="36" customHeight="1" x14ac:dyDescent="0.15">
      <c r="A232" s="30" t="str">
        <f>IF(入力!$C128="","",入力!$B$2)</f>
        <v/>
      </c>
      <c r="B232" s="31" t="str">
        <f>IF($A232="","",VLOOKUP($P232,入力!$A$11:$M$310,3,FALSE))</f>
        <v/>
      </c>
      <c r="C232" s="31" t="str">
        <f>IF($A232="","",VLOOKUP($P232,入力!$A$11:$M$310,4,FALSE))</f>
        <v/>
      </c>
      <c r="D232" s="31" t="str">
        <f>IF($A232="","",VLOOKUP($P232,入力!$A$11:$M$310,5,FALSE))</f>
        <v/>
      </c>
      <c r="E232" s="31" t="str">
        <f>IF($A232="","",IF(VLOOKUP($P232,入力!$A$11:$M$310,6,FALSE)=1,"本人","家族"))</f>
        <v/>
      </c>
      <c r="F232" s="52" t="str">
        <f>IF($A232="","",VLOOKUP($P232,入力!$A$11:$M$310,7,FALSE))</f>
        <v/>
      </c>
      <c r="G232" s="31" t="str">
        <f>IF($A232="","",VLOOKUP($P232,入力!$A$11:$M$310,8,FALSE))</f>
        <v/>
      </c>
      <c r="H232" s="141" t="str">
        <f>IF($A232="","",VLOOKUP($P232,入力!$A$11:$M$310,9,FALSE))</f>
        <v/>
      </c>
      <c r="I232" s="142"/>
      <c r="J232" s="51" t="str">
        <f>IF($A232="","",VLOOKUP($P232,入力!$A$11:$M$310,10,FALSE))</f>
        <v/>
      </c>
      <c r="K232" s="51" t="str">
        <f>IF($A232="","",IF(VLOOKUP($P232,入力!$A$11:$M$310,11,FALSE)=1,"1.自己採取",IF(VLOOKUP($P232,入力!$A$11:$M$310,11,FALSE)=2,"2.医師採取",IF(VLOOKUP($P232,入力!$A$11:$M$310,11,FALSE)=3,"3.希望なし",""))))</f>
        <v/>
      </c>
      <c r="L232" s="51" t="str">
        <f>IF($A232="","",IF(VLOOKUP($P232,入力!$A$11:$M$310,12,FALSE)=1,"1.超音波",IF(VLOOKUP($P232,入力!$A$11:$M$310,12,FALSE)=2,"2.マンモ","")))</f>
        <v/>
      </c>
      <c r="M232" s="51" t="str">
        <f>IF($A232="","",VLOOKUP($P232,入力!$A$11:$M$310,13,FALSE))</f>
        <v/>
      </c>
      <c r="N232" s="57" t="str">
        <f>IF(M232="","",VLOOKUP(M232,医療機関データ!$A$2:$B$800,2,FALSE))</f>
        <v/>
      </c>
      <c r="O232" s="54" t="str">
        <f t="shared" si="21"/>
        <v/>
      </c>
      <c r="P232" s="37">
        <f t="shared" si="22"/>
        <v>118</v>
      </c>
    </row>
    <row r="233" spans="1:16" ht="36" customHeight="1" x14ac:dyDescent="0.15">
      <c r="A233" s="30" t="str">
        <f>IF(入力!$C129="","",入力!$B$2)</f>
        <v/>
      </c>
      <c r="B233" s="31" t="str">
        <f>IF($A233="","",VLOOKUP($P233,入力!$A$11:$M$310,3,FALSE))</f>
        <v/>
      </c>
      <c r="C233" s="31" t="str">
        <f>IF($A233="","",VLOOKUP($P233,入力!$A$11:$M$310,4,FALSE))</f>
        <v/>
      </c>
      <c r="D233" s="31" t="str">
        <f>IF($A233="","",VLOOKUP($P233,入力!$A$11:$M$310,5,FALSE))</f>
        <v/>
      </c>
      <c r="E233" s="31" t="str">
        <f>IF($A233="","",IF(VLOOKUP($P233,入力!$A$11:$M$310,6,FALSE)=1,"本人","家族"))</f>
        <v/>
      </c>
      <c r="F233" s="52" t="str">
        <f>IF($A233="","",VLOOKUP($P233,入力!$A$11:$M$310,7,FALSE))</f>
        <v/>
      </c>
      <c r="G233" s="31" t="str">
        <f>IF($A233="","",VLOOKUP($P233,入力!$A$11:$M$310,8,FALSE))</f>
        <v/>
      </c>
      <c r="H233" s="141" t="str">
        <f>IF($A233="","",VLOOKUP($P233,入力!$A$11:$M$310,9,FALSE))</f>
        <v/>
      </c>
      <c r="I233" s="142"/>
      <c r="J233" s="51" t="str">
        <f>IF($A233="","",VLOOKUP($P233,入力!$A$11:$M$310,10,FALSE))</f>
        <v/>
      </c>
      <c r="K233" s="51" t="str">
        <f>IF($A233="","",IF(VLOOKUP($P233,入力!$A$11:$M$310,11,FALSE)=1,"1.自己採取",IF(VLOOKUP($P233,入力!$A$11:$M$310,11,FALSE)=2,"2.医師採取",IF(VLOOKUP($P233,入力!$A$11:$M$310,11,FALSE)=3,"3.希望なし",""))))</f>
        <v/>
      </c>
      <c r="L233" s="51" t="str">
        <f>IF($A233="","",IF(VLOOKUP($P233,入力!$A$11:$M$310,12,FALSE)=1,"1.超音波",IF(VLOOKUP($P233,入力!$A$11:$M$310,12,FALSE)=2,"2.マンモ","")))</f>
        <v/>
      </c>
      <c r="M233" s="51" t="str">
        <f>IF($A233="","",VLOOKUP($P233,入力!$A$11:$M$310,13,FALSE))</f>
        <v/>
      </c>
      <c r="N233" s="57" t="str">
        <f>IF(M233="","",VLOOKUP(M233,医療機関データ!$A$2:$B$800,2,FALSE))</f>
        <v/>
      </c>
      <c r="O233" s="54" t="str">
        <f t="shared" si="21"/>
        <v/>
      </c>
      <c r="P233" s="37">
        <f t="shared" si="22"/>
        <v>119</v>
      </c>
    </row>
    <row r="234" spans="1:16" ht="36" customHeight="1" thickBot="1" x14ac:dyDescent="0.2">
      <c r="A234" s="30" t="str">
        <f>IF(入力!$C130="","",入力!$B$2)</f>
        <v/>
      </c>
      <c r="B234" s="31" t="str">
        <f>IF($A234="","",VLOOKUP($P234,入力!$A$11:$M$310,3,FALSE))</f>
        <v/>
      </c>
      <c r="C234" s="31" t="str">
        <f>IF($A234="","",VLOOKUP($P234,入力!$A$11:$M$310,4,FALSE))</f>
        <v/>
      </c>
      <c r="D234" s="31" t="str">
        <f>IF($A234="","",VLOOKUP($P234,入力!$A$11:$M$310,5,FALSE))</f>
        <v/>
      </c>
      <c r="E234" s="31" t="str">
        <f>IF($A234="","",IF(VLOOKUP($P234,入力!$A$11:$M$310,6,FALSE)=1,"本人","家族"))</f>
        <v/>
      </c>
      <c r="F234" s="52" t="str">
        <f>IF($A234="","",VLOOKUP($P234,入力!$A$11:$M$310,7,FALSE))</f>
        <v/>
      </c>
      <c r="G234" s="31" t="str">
        <f>IF($A234="","",VLOOKUP($P234,入力!$A$11:$M$310,8,FALSE))</f>
        <v/>
      </c>
      <c r="H234" s="141" t="str">
        <f>IF($A234="","",VLOOKUP($P234,入力!$A$11:$M$310,9,FALSE))</f>
        <v/>
      </c>
      <c r="I234" s="142"/>
      <c r="J234" s="53" t="str">
        <f>IF($A234="","",VLOOKUP($P234,入力!$A$11:$M$310,10,FALSE))</f>
        <v/>
      </c>
      <c r="K234" s="53" t="str">
        <f>IF($A234="","",IF(VLOOKUP($P234,入力!$A$11:$M$310,11,FALSE)=1,"1.自己採取",IF(VLOOKUP($P234,入力!$A$11:$M$310,11,FALSE)=2,"2.医師採取",IF(VLOOKUP($P234,入力!$A$11:$M$310,11,FALSE)=3,"3.希望なし",""))))</f>
        <v/>
      </c>
      <c r="L234" s="53" t="str">
        <f>IF($A234="","",IF(VLOOKUP($P234,入力!$A$11:$M$310,12,FALSE)=1,"1.超音波",IF(VLOOKUP($P234,入力!$A$11:$M$310,12,FALSE)=2,"2.マンモ","")))</f>
        <v/>
      </c>
      <c r="M234" s="53" t="str">
        <f>IF($A234="","",VLOOKUP($P234,入力!$A$11:$M$310,13,FALSE))</f>
        <v/>
      </c>
      <c r="N234" s="58" t="str">
        <f>IF(M234="","",VLOOKUP(M234,医療機関データ!$A$2:$B$800,2,FALSE))</f>
        <v/>
      </c>
      <c r="O234" s="54" t="str">
        <f t="shared" si="21"/>
        <v/>
      </c>
      <c r="P234" s="37">
        <f t="shared" si="22"/>
        <v>120</v>
      </c>
    </row>
    <row r="235" spans="1:16" ht="21" customHeight="1" x14ac:dyDescent="0.15">
      <c r="A235" s="146" t="s">
        <v>809</v>
      </c>
      <c r="B235" s="47" t="s">
        <v>807</v>
      </c>
      <c r="C235" s="32"/>
      <c r="D235" s="32"/>
      <c r="E235" s="32"/>
      <c r="F235" s="32"/>
      <c r="G235" s="32"/>
      <c r="H235" s="32"/>
      <c r="I235" s="32"/>
      <c r="J235" s="33"/>
      <c r="K235" s="34"/>
      <c r="L235" s="35" t="s">
        <v>8</v>
      </c>
      <c r="M235" s="35" t="s">
        <v>9</v>
      </c>
      <c r="N235" s="36"/>
      <c r="O235" s="55"/>
    </row>
    <row r="236" spans="1:16" ht="21" customHeight="1" x14ac:dyDescent="0.15">
      <c r="A236" s="147"/>
      <c r="B236" s="48" t="s">
        <v>806</v>
      </c>
      <c r="C236" s="38"/>
      <c r="D236" s="38"/>
      <c r="E236" s="38"/>
      <c r="F236" s="38"/>
      <c r="G236" s="38"/>
      <c r="H236" s="38"/>
      <c r="I236" s="38"/>
      <c r="J236" s="38"/>
      <c r="K236" s="39" t="s">
        <v>16</v>
      </c>
      <c r="L236" s="40">
        <f>COUNTIFS(E225:E234,"本人",O225:O234,"&lt;40")</f>
        <v>0</v>
      </c>
      <c r="M236" s="40">
        <f>COUNTIFS(E225:E234,"家族",O225:O234,"&lt;40")</f>
        <v>0</v>
      </c>
      <c r="N236" s="41"/>
    </row>
    <row r="237" spans="1:16" ht="21" customHeight="1" x14ac:dyDescent="0.15">
      <c r="A237" s="147"/>
      <c r="B237" s="48" t="s">
        <v>805</v>
      </c>
      <c r="C237" s="38"/>
      <c r="D237" s="38"/>
      <c r="E237" s="38"/>
      <c r="F237" s="38"/>
      <c r="G237" s="38"/>
      <c r="H237" s="38"/>
      <c r="I237" s="38"/>
      <c r="J237" s="38"/>
      <c r="K237" s="39" t="s">
        <v>17</v>
      </c>
      <c r="L237" s="42">
        <f>COUNTIFS(E225:E234,"本人",O225:O234,"&gt;=40")</f>
        <v>0</v>
      </c>
      <c r="M237" s="43">
        <f>COUNTIFS(E225:E234,"家族",O225:O234,"&gt;=40")</f>
        <v>0</v>
      </c>
      <c r="N237" s="41"/>
    </row>
    <row r="238" spans="1:16" ht="21" customHeight="1" x14ac:dyDescent="0.15">
      <c r="A238" s="147"/>
      <c r="B238" s="48" t="s">
        <v>808</v>
      </c>
      <c r="C238" s="38"/>
      <c r="D238" s="38"/>
      <c r="E238" s="38"/>
      <c r="F238" s="38"/>
      <c r="G238" s="38"/>
      <c r="H238" s="38"/>
      <c r="I238" s="38"/>
      <c r="J238" s="38"/>
      <c r="K238" s="44" t="s">
        <v>18</v>
      </c>
      <c r="L238" s="45">
        <f>SUM(L236:L237)</f>
        <v>0</v>
      </c>
      <c r="M238" s="45">
        <f>SUM(M236:M237)</f>
        <v>0</v>
      </c>
      <c r="N238" s="41"/>
    </row>
    <row r="239" spans="1:16" ht="21" customHeight="1" x14ac:dyDescent="0.15">
      <c r="A239" s="147"/>
      <c r="B239" s="48" t="str">
        <f>$B$19</f>
        <v>⑤申込締切日は、令和8年1月7日（水）です。＜FAXは不可＞</v>
      </c>
      <c r="C239" s="38"/>
      <c r="D239" s="38"/>
      <c r="E239" s="38"/>
      <c r="F239" s="38"/>
      <c r="G239" s="38"/>
      <c r="H239" s="38"/>
      <c r="I239" s="38"/>
      <c r="J239" s="38"/>
      <c r="L239" s="148">
        <f>SUM(L238:M238)</f>
        <v>0</v>
      </c>
      <c r="M239" s="149"/>
    </row>
    <row r="240" spans="1:16" ht="21" customHeight="1" x14ac:dyDescent="0.15">
      <c r="B240" s="123" t="s">
        <v>810</v>
      </c>
      <c r="C240" s="124"/>
      <c r="D240" s="124"/>
      <c r="E240" s="124"/>
      <c r="F240" s="124"/>
      <c r="G240" s="124"/>
      <c r="H240" s="124"/>
      <c r="I240" s="124"/>
      <c r="J240" s="124"/>
      <c r="K240" s="124"/>
      <c r="L240" s="125"/>
    </row>
    <row r="241" spans="1:16" ht="27" customHeight="1" x14ac:dyDescent="0.15">
      <c r="A241" s="155" t="str">
        <f>$A$1</f>
        <v>令和８年度　春季女性生活習慣病予防健診</v>
      </c>
      <c r="B241" s="155"/>
      <c r="C241" s="126"/>
      <c r="D241" s="126"/>
      <c r="E241" s="126"/>
      <c r="F241" s="126"/>
      <c r="G241" s="16"/>
      <c r="H241" s="17"/>
      <c r="I241" s="17"/>
      <c r="M241" s="19"/>
      <c r="N241" s="18">
        <f>N221+1</f>
        <v>13</v>
      </c>
    </row>
    <row r="242" spans="1:16" ht="27" customHeight="1" x14ac:dyDescent="0.15">
      <c r="A242" s="127" t="s">
        <v>0</v>
      </c>
      <c r="B242" s="128"/>
      <c r="C242" s="49"/>
      <c r="D242" s="143" t="s">
        <v>812</v>
      </c>
      <c r="E242" s="143"/>
      <c r="F242" s="143"/>
      <c r="G242" s="143"/>
      <c r="H242" s="20" t="s">
        <v>1</v>
      </c>
      <c r="I242" s="150" t="str">
        <f>$I$2</f>
        <v/>
      </c>
      <c r="J242" s="151"/>
      <c r="K242" s="152"/>
      <c r="L242" s="50" t="s">
        <v>2</v>
      </c>
      <c r="M242" s="132" t="str">
        <f>$M$2</f>
        <v/>
      </c>
      <c r="N242" s="132"/>
    </row>
    <row r="243" spans="1:16" ht="27" customHeight="1" thickBot="1" x14ac:dyDescent="0.2">
      <c r="A243" s="21" t="s">
        <v>3</v>
      </c>
      <c r="B243" s="22">
        <f>$B$3</f>
        <v>278</v>
      </c>
      <c r="C243" s="109"/>
      <c r="D243" s="133" t="str">
        <f>$D$3</f>
        <v>東京金属事業健康保険組合</v>
      </c>
      <c r="E243" s="133"/>
      <c r="F243" s="133"/>
      <c r="G243" s="133"/>
      <c r="H243" s="23" t="s">
        <v>4</v>
      </c>
      <c r="I243" s="134" t="str">
        <f>$I$3</f>
        <v/>
      </c>
      <c r="J243" s="135"/>
      <c r="K243" s="136"/>
      <c r="L243" s="46" t="s">
        <v>5</v>
      </c>
      <c r="M243" s="137" t="str">
        <f>$M$3</f>
        <v/>
      </c>
      <c r="N243" s="138"/>
    </row>
    <row r="244" spans="1:16" ht="48" customHeight="1" x14ac:dyDescent="0.15">
      <c r="A244" s="24" t="s">
        <v>801</v>
      </c>
      <c r="B244" s="25" t="s">
        <v>802</v>
      </c>
      <c r="C244" s="26" t="s">
        <v>14</v>
      </c>
      <c r="D244" s="27" t="s">
        <v>800</v>
      </c>
      <c r="E244" s="27" t="s">
        <v>6</v>
      </c>
      <c r="F244" s="27" t="s">
        <v>7</v>
      </c>
      <c r="G244" s="28" t="s">
        <v>796</v>
      </c>
      <c r="H244" s="144" t="s">
        <v>15</v>
      </c>
      <c r="I244" s="145"/>
      <c r="J244" s="27" t="s">
        <v>793</v>
      </c>
      <c r="K244" s="14" t="s">
        <v>10</v>
      </c>
      <c r="L244" s="15" t="s">
        <v>11</v>
      </c>
      <c r="M244" s="4" t="s">
        <v>12</v>
      </c>
      <c r="N244" s="29" t="s">
        <v>13</v>
      </c>
    </row>
    <row r="245" spans="1:16" ht="36" customHeight="1" x14ac:dyDescent="0.15">
      <c r="A245" s="30" t="str">
        <f>IF(入力!$C131="","",入力!$B$2)</f>
        <v/>
      </c>
      <c r="B245" s="31" t="str">
        <f>IF($A245="","",VLOOKUP($P245,入力!$A$11:$M$310,3,FALSE))</f>
        <v/>
      </c>
      <c r="C245" s="31" t="str">
        <f>IF($A245="","",VLOOKUP($P245,入力!$A$11:$M$310,4,FALSE))</f>
        <v/>
      </c>
      <c r="D245" s="31" t="str">
        <f>IF($A245="","",VLOOKUP($P245,入力!$A$11:$M$310,5,FALSE))</f>
        <v/>
      </c>
      <c r="E245" s="31" t="str">
        <f>IF($A245="","",IF(VLOOKUP($P245,入力!$A$11:$M$310,6,FALSE)=1,"本人","家族"))</f>
        <v/>
      </c>
      <c r="F245" s="52" t="str">
        <f>IF($A245="","",VLOOKUP($P245,入力!$A$11:$M$310,7,FALSE))</f>
        <v/>
      </c>
      <c r="G245" s="31" t="str">
        <f>IF($A245="","",VLOOKUP($P245,入力!$A$11:$M$310,8,FALSE))</f>
        <v/>
      </c>
      <c r="H245" s="141" t="str">
        <f>IF($A245="","",VLOOKUP($P245,入力!$A$11:$M$310,9,FALSE))</f>
        <v/>
      </c>
      <c r="I245" s="142"/>
      <c r="J245" s="51" t="str">
        <f>IF($A245="","",VLOOKUP($P245,入力!$A$11:$M$310,10,FALSE))</f>
        <v/>
      </c>
      <c r="K245" s="51" t="str">
        <f>IF($A245="","",IF(VLOOKUP($P245,入力!$A$11:$M$310,11,FALSE)=1,"1.自己採取",IF(VLOOKUP($P245,入力!$A$11:$M$310,11,FALSE)=2,"2.医師採取",IF(VLOOKUP($P245,入力!$A$11:$M$310,11,FALSE)=3,"3.希望なし",""))))</f>
        <v/>
      </c>
      <c r="L245" s="51" t="str">
        <f>IF($A245="","",IF(VLOOKUP($P245,入力!$A$11:$M$310,12,FALSE)=1,"1.超音波",IF(VLOOKUP($P245,入力!$A$11:$M$310,12,FALSE)=2,"2.マンモ","")))</f>
        <v/>
      </c>
      <c r="M245" s="51" t="str">
        <f>IF($A245="","",VLOOKUP($P245,入力!$A$11:$M$310,13,FALSE))</f>
        <v/>
      </c>
      <c r="N245" s="57" t="str">
        <f>IF(M245="","",VLOOKUP(M245,医療機関データ!$A$2:$B$800,2,FALSE))</f>
        <v/>
      </c>
      <c r="O245" s="54" t="str">
        <f>IF(B245="","",DATEDIF(F245,45747,"Y"))</f>
        <v/>
      </c>
      <c r="P245" s="37">
        <f>P234+1</f>
        <v>121</v>
      </c>
    </row>
    <row r="246" spans="1:16" ht="36" customHeight="1" x14ac:dyDescent="0.15">
      <c r="A246" s="30" t="str">
        <f>IF(入力!$C132="","",入力!$B$2)</f>
        <v/>
      </c>
      <c r="B246" s="31" t="str">
        <f>IF($A246="","",VLOOKUP($P246,入力!$A$11:$M$310,3,FALSE))</f>
        <v/>
      </c>
      <c r="C246" s="31" t="str">
        <f>IF($A246="","",VLOOKUP($P246,入力!$A$11:$M$310,4,FALSE))</f>
        <v/>
      </c>
      <c r="D246" s="31" t="str">
        <f>IF($A246="","",VLOOKUP($P246,入力!$A$11:$M$310,5,FALSE))</f>
        <v/>
      </c>
      <c r="E246" s="31" t="str">
        <f>IF($A246="","",IF(VLOOKUP($P246,入力!$A$11:$M$310,6,FALSE)=1,"本人","家族"))</f>
        <v/>
      </c>
      <c r="F246" s="52" t="str">
        <f>IF($A246="","",VLOOKUP($P246,入力!$A$11:$M$310,7,FALSE))</f>
        <v/>
      </c>
      <c r="G246" s="31" t="str">
        <f>IF($A246="","",VLOOKUP($P246,入力!$A$11:$M$310,8,FALSE))</f>
        <v/>
      </c>
      <c r="H246" s="141" t="str">
        <f>IF($A246="","",VLOOKUP($P246,入力!$A$11:$M$310,9,FALSE))</f>
        <v/>
      </c>
      <c r="I246" s="142"/>
      <c r="J246" s="51" t="str">
        <f>IF($A246="","",VLOOKUP($P246,入力!$A$11:$M$310,10,FALSE))</f>
        <v/>
      </c>
      <c r="K246" s="51" t="str">
        <f>IF($A246="","",IF(VLOOKUP($P246,入力!$A$11:$M$310,11,FALSE)=1,"1.自己採取",IF(VLOOKUP($P246,入力!$A$11:$M$310,11,FALSE)=2,"2.医師採取",IF(VLOOKUP($P246,入力!$A$11:$M$310,11,FALSE)=3,"3.希望なし",""))))</f>
        <v/>
      </c>
      <c r="L246" s="51" t="str">
        <f>IF($A246="","",IF(VLOOKUP($P246,入力!$A$11:$M$310,12,FALSE)=1,"1.超音波",IF(VLOOKUP($P246,入力!$A$11:$M$310,12,FALSE)=2,"2.マンモ","")))</f>
        <v/>
      </c>
      <c r="M246" s="51" t="str">
        <f>IF($A246="","",VLOOKUP($P246,入力!$A$11:$M$310,13,FALSE))</f>
        <v/>
      </c>
      <c r="N246" s="57" t="str">
        <f>IF(M246="","",VLOOKUP(M246,医療機関データ!$A$2:$B$800,2,FALSE))</f>
        <v/>
      </c>
      <c r="O246" s="54" t="str">
        <f t="shared" ref="O246:O254" si="23">IF(B246="","",DATEDIF(F246,45747,"Y"))</f>
        <v/>
      </c>
      <c r="P246" s="37">
        <f>P245+1</f>
        <v>122</v>
      </c>
    </row>
    <row r="247" spans="1:16" ht="36" customHeight="1" x14ac:dyDescent="0.15">
      <c r="A247" s="30" t="str">
        <f>IF(入力!$C133="","",入力!$B$2)</f>
        <v/>
      </c>
      <c r="B247" s="31" t="str">
        <f>IF($A247="","",VLOOKUP($P247,入力!$A$11:$M$310,3,FALSE))</f>
        <v/>
      </c>
      <c r="C247" s="31" t="str">
        <f>IF($A247="","",VLOOKUP($P247,入力!$A$11:$M$310,4,FALSE))</f>
        <v/>
      </c>
      <c r="D247" s="31" t="str">
        <f>IF($A247="","",VLOOKUP($P247,入力!$A$11:$M$310,5,FALSE))</f>
        <v/>
      </c>
      <c r="E247" s="31" t="str">
        <f>IF($A247="","",IF(VLOOKUP($P247,入力!$A$11:$M$310,6,FALSE)=1,"本人","家族"))</f>
        <v/>
      </c>
      <c r="F247" s="52" t="str">
        <f>IF($A247="","",VLOOKUP($P247,入力!$A$11:$M$310,7,FALSE))</f>
        <v/>
      </c>
      <c r="G247" s="31" t="str">
        <f>IF($A247="","",VLOOKUP($P247,入力!$A$11:$M$310,8,FALSE))</f>
        <v/>
      </c>
      <c r="H247" s="141" t="str">
        <f>IF($A247="","",VLOOKUP($P247,入力!$A$11:$M$310,9,FALSE))</f>
        <v/>
      </c>
      <c r="I247" s="142"/>
      <c r="J247" s="51" t="str">
        <f>IF($A247="","",VLOOKUP($P247,入力!$A$11:$M$310,10,FALSE))</f>
        <v/>
      </c>
      <c r="K247" s="51" t="str">
        <f>IF($A247="","",IF(VLOOKUP($P247,入力!$A$11:$M$310,11,FALSE)=1,"1.自己採取",IF(VLOOKUP($P247,入力!$A$11:$M$310,11,FALSE)=2,"2.医師採取",IF(VLOOKUP($P247,入力!$A$11:$M$310,11,FALSE)=3,"3.希望なし",""))))</f>
        <v/>
      </c>
      <c r="L247" s="51" t="str">
        <f>IF($A247="","",IF(VLOOKUP($P247,入力!$A$11:$M$310,12,FALSE)=1,"1.超音波",IF(VLOOKUP($P247,入力!$A$11:$M$310,12,FALSE)=2,"2.マンモ","")))</f>
        <v/>
      </c>
      <c r="M247" s="51" t="str">
        <f>IF($A247="","",VLOOKUP($P247,入力!$A$11:$M$310,13,FALSE))</f>
        <v/>
      </c>
      <c r="N247" s="57" t="str">
        <f>IF(M247="","",VLOOKUP(M247,医療機関データ!$A$2:$B$800,2,FALSE))</f>
        <v/>
      </c>
      <c r="O247" s="54" t="str">
        <f t="shared" si="23"/>
        <v/>
      </c>
      <c r="P247" s="37">
        <f t="shared" ref="P247:P254" si="24">P246+1</f>
        <v>123</v>
      </c>
    </row>
    <row r="248" spans="1:16" ht="36" customHeight="1" x14ac:dyDescent="0.15">
      <c r="A248" s="30" t="str">
        <f>IF(入力!$C134="","",入力!$B$2)</f>
        <v/>
      </c>
      <c r="B248" s="31" t="str">
        <f>IF($A248="","",VLOOKUP($P248,入力!$A$11:$M$310,3,FALSE))</f>
        <v/>
      </c>
      <c r="C248" s="31" t="str">
        <f>IF($A248="","",VLOOKUP($P248,入力!$A$11:$M$310,4,FALSE))</f>
        <v/>
      </c>
      <c r="D248" s="31" t="str">
        <f>IF($A248="","",VLOOKUP($P248,入力!$A$11:$M$310,5,FALSE))</f>
        <v/>
      </c>
      <c r="E248" s="31" t="str">
        <f>IF($A248="","",IF(VLOOKUP($P248,入力!$A$11:$M$310,6,FALSE)=1,"本人","家族"))</f>
        <v/>
      </c>
      <c r="F248" s="52" t="str">
        <f>IF($A248="","",VLOOKUP($P248,入力!$A$11:$M$310,7,FALSE))</f>
        <v/>
      </c>
      <c r="G248" s="31" t="str">
        <f>IF($A248="","",VLOOKUP($P248,入力!$A$11:$M$310,8,FALSE))</f>
        <v/>
      </c>
      <c r="H248" s="141" t="str">
        <f>IF($A248="","",VLOOKUP($P248,入力!$A$11:$M$310,9,FALSE))</f>
        <v/>
      </c>
      <c r="I248" s="142"/>
      <c r="J248" s="51" t="str">
        <f>IF($A248="","",VLOOKUP($P248,入力!$A$11:$M$310,10,FALSE))</f>
        <v/>
      </c>
      <c r="K248" s="51" t="str">
        <f>IF($A248="","",IF(VLOOKUP($P248,入力!$A$11:$M$310,11,FALSE)=1,"1.自己採取",IF(VLOOKUP($P248,入力!$A$11:$M$310,11,FALSE)=2,"2.医師採取",IF(VLOOKUP($P248,入力!$A$11:$M$310,11,FALSE)=3,"3.希望なし",""))))</f>
        <v/>
      </c>
      <c r="L248" s="51" t="str">
        <f>IF($A248="","",IF(VLOOKUP($P248,入力!$A$11:$M$310,12,FALSE)=1,"1.超音波",IF(VLOOKUP($P248,入力!$A$11:$M$310,12,FALSE)=2,"2.マンモ","")))</f>
        <v/>
      </c>
      <c r="M248" s="51" t="str">
        <f>IF($A248="","",VLOOKUP($P248,入力!$A$11:$M$310,13,FALSE))</f>
        <v/>
      </c>
      <c r="N248" s="57" t="str">
        <f>IF(M248="","",VLOOKUP(M248,医療機関データ!$A$2:$B$800,2,FALSE))</f>
        <v/>
      </c>
      <c r="O248" s="54" t="str">
        <f t="shared" si="23"/>
        <v/>
      </c>
      <c r="P248" s="37">
        <f t="shared" si="24"/>
        <v>124</v>
      </c>
    </row>
    <row r="249" spans="1:16" ht="36" customHeight="1" x14ac:dyDescent="0.15">
      <c r="A249" s="30" t="str">
        <f>IF(入力!$C135="","",入力!$B$2)</f>
        <v/>
      </c>
      <c r="B249" s="31" t="str">
        <f>IF($A249="","",VLOOKUP($P249,入力!$A$11:$M$310,3,FALSE))</f>
        <v/>
      </c>
      <c r="C249" s="31" t="str">
        <f>IF($A249="","",VLOOKUP($P249,入力!$A$11:$M$310,4,FALSE))</f>
        <v/>
      </c>
      <c r="D249" s="31" t="str">
        <f>IF($A249="","",VLOOKUP($P249,入力!$A$11:$M$310,5,FALSE))</f>
        <v/>
      </c>
      <c r="E249" s="31" t="str">
        <f>IF($A249="","",IF(VLOOKUP($P249,入力!$A$11:$M$310,6,FALSE)=1,"本人","家族"))</f>
        <v/>
      </c>
      <c r="F249" s="52" t="str">
        <f>IF($A249="","",VLOOKUP($P249,入力!$A$11:$M$310,7,FALSE))</f>
        <v/>
      </c>
      <c r="G249" s="31" t="str">
        <f>IF($A249="","",VLOOKUP($P249,入力!$A$11:$M$310,8,FALSE))</f>
        <v/>
      </c>
      <c r="H249" s="141" t="str">
        <f>IF($A249="","",VLOOKUP($P249,入力!$A$11:$M$310,9,FALSE))</f>
        <v/>
      </c>
      <c r="I249" s="142"/>
      <c r="J249" s="51" t="str">
        <f>IF($A249="","",VLOOKUP($P249,入力!$A$11:$M$310,10,FALSE))</f>
        <v/>
      </c>
      <c r="K249" s="51" t="str">
        <f>IF($A249="","",IF(VLOOKUP($P249,入力!$A$11:$M$310,11,FALSE)=1,"1.自己採取",IF(VLOOKUP($P249,入力!$A$11:$M$310,11,FALSE)=2,"2.医師採取",IF(VLOOKUP($P249,入力!$A$11:$M$310,11,FALSE)=3,"3.希望なし",""))))</f>
        <v/>
      </c>
      <c r="L249" s="51" t="str">
        <f>IF($A249="","",IF(VLOOKUP($P249,入力!$A$11:$M$310,12,FALSE)=1,"1.超音波",IF(VLOOKUP($P249,入力!$A$11:$M$310,12,FALSE)=2,"2.マンモ","")))</f>
        <v/>
      </c>
      <c r="M249" s="51" t="str">
        <f>IF($A249="","",VLOOKUP($P249,入力!$A$11:$M$310,13,FALSE))</f>
        <v/>
      </c>
      <c r="N249" s="57" t="str">
        <f>IF(M249="","",VLOOKUP(M249,医療機関データ!$A$2:$B$800,2,FALSE))</f>
        <v/>
      </c>
      <c r="O249" s="54" t="str">
        <f t="shared" si="23"/>
        <v/>
      </c>
      <c r="P249" s="37">
        <f t="shared" si="24"/>
        <v>125</v>
      </c>
    </row>
    <row r="250" spans="1:16" ht="36" customHeight="1" x14ac:dyDescent="0.15">
      <c r="A250" s="30" t="str">
        <f>IF(入力!$C136="","",入力!$B$2)</f>
        <v/>
      </c>
      <c r="B250" s="31" t="str">
        <f>IF($A250="","",VLOOKUP($P250,入力!$A$11:$M$310,3,FALSE))</f>
        <v/>
      </c>
      <c r="C250" s="31" t="str">
        <f>IF($A250="","",VLOOKUP($P250,入力!$A$11:$M$310,4,FALSE))</f>
        <v/>
      </c>
      <c r="D250" s="31" t="str">
        <f>IF($A250="","",VLOOKUP($P250,入力!$A$11:$M$310,5,FALSE))</f>
        <v/>
      </c>
      <c r="E250" s="31" t="str">
        <f>IF($A250="","",IF(VLOOKUP($P250,入力!$A$11:$M$310,6,FALSE)=1,"本人","家族"))</f>
        <v/>
      </c>
      <c r="F250" s="52" t="str">
        <f>IF($A250="","",VLOOKUP($P250,入力!$A$11:$M$310,7,FALSE))</f>
        <v/>
      </c>
      <c r="G250" s="31" t="str">
        <f>IF($A250="","",VLOOKUP($P250,入力!$A$11:$M$310,8,FALSE))</f>
        <v/>
      </c>
      <c r="H250" s="141" t="str">
        <f>IF($A250="","",VLOOKUP($P250,入力!$A$11:$M$310,9,FALSE))</f>
        <v/>
      </c>
      <c r="I250" s="142"/>
      <c r="J250" s="51" t="str">
        <f>IF($A250="","",VLOOKUP($P250,入力!$A$11:$M$310,10,FALSE))</f>
        <v/>
      </c>
      <c r="K250" s="51" t="str">
        <f>IF($A250="","",IF(VLOOKUP($P250,入力!$A$11:$M$310,11,FALSE)=1,"1.自己採取",IF(VLOOKUP($P250,入力!$A$11:$M$310,11,FALSE)=2,"2.医師採取",IF(VLOOKUP($P250,入力!$A$11:$M$310,11,FALSE)=3,"3.希望なし",""))))</f>
        <v/>
      </c>
      <c r="L250" s="51" t="str">
        <f>IF($A250="","",IF(VLOOKUP($P250,入力!$A$11:$M$310,12,FALSE)=1,"1.超音波",IF(VLOOKUP($P250,入力!$A$11:$M$310,12,FALSE)=2,"2.マンモ","")))</f>
        <v/>
      </c>
      <c r="M250" s="51" t="str">
        <f>IF($A250="","",VLOOKUP($P250,入力!$A$11:$M$310,13,FALSE))</f>
        <v/>
      </c>
      <c r="N250" s="57" t="str">
        <f>IF(M250="","",VLOOKUP(M250,医療機関データ!$A$2:$B$800,2,FALSE))</f>
        <v/>
      </c>
      <c r="O250" s="54" t="str">
        <f t="shared" si="23"/>
        <v/>
      </c>
      <c r="P250" s="37">
        <f t="shared" si="24"/>
        <v>126</v>
      </c>
    </row>
    <row r="251" spans="1:16" ht="36" customHeight="1" x14ac:dyDescent="0.15">
      <c r="A251" s="30" t="str">
        <f>IF(入力!$C137="","",入力!$B$2)</f>
        <v/>
      </c>
      <c r="B251" s="31" t="str">
        <f>IF($A251="","",VLOOKUP($P251,入力!$A$11:$M$310,3,FALSE))</f>
        <v/>
      </c>
      <c r="C251" s="31" t="str">
        <f>IF($A251="","",VLOOKUP($P251,入力!$A$11:$M$310,4,FALSE))</f>
        <v/>
      </c>
      <c r="D251" s="31" t="str">
        <f>IF($A251="","",VLOOKUP($P251,入力!$A$11:$M$310,5,FALSE))</f>
        <v/>
      </c>
      <c r="E251" s="31" t="str">
        <f>IF($A251="","",IF(VLOOKUP($P251,入力!$A$11:$M$310,6,FALSE)=1,"本人","家族"))</f>
        <v/>
      </c>
      <c r="F251" s="52" t="str">
        <f>IF($A251="","",VLOOKUP($P251,入力!$A$11:$M$310,7,FALSE))</f>
        <v/>
      </c>
      <c r="G251" s="31" t="str">
        <f>IF($A251="","",VLOOKUP($P251,入力!$A$11:$M$310,8,FALSE))</f>
        <v/>
      </c>
      <c r="H251" s="141" t="str">
        <f>IF($A251="","",VLOOKUP($P251,入力!$A$11:$M$310,9,FALSE))</f>
        <v/>
      </c>
      <c r="I251" s="142"/>
      <c r="J251" s="51" t="str">
        <f>IF($A251="","",VLOOKUP($P251,入力!$A$11:$M$310,10,FALSE))</f>
        <v/>
      </c>
      <c r="K251" s="51" t="str">
        <f>IF($A251="","",IF(VLOOKUP($P251,入力!$A$11:$M$310,11,FALSE)=1,"1.自己採取",IF(VLOOKUP($P251,入力!$A$11:$M$310,11,FALSE)=2,"2.医師採取",IF(VLOOKUP($P251,入力!$A$11:$M$310,11,FALSE)=3,"3.希望なし",""))))</f>
        <v/>
      </c>
      <c r="L251" s="51" t="str">
        <f>IF($A251="","",IF(VLOOKUP($P251,入力!$A$11:$M$310,12,FALSE)=1,"1.超音波",IF(VLOOKUP($P251,入力!$A$11:$M$310,12,FALSE)=2,"2.マンモ","")))</f>
        <v/>
      </c>
      <c r="M251" s="51" t="str">
        <f>IF($A251="","",VLOOKUP($P251,入力!$A$11:$M$310,13,FALSE))</f>
        <v/>
      </c>
      <c r="N251" s="57" t="str">
        <f>IF(M251="","",VLOOKUP(M251,医療機関データ!$A$2:$B$800,2,FALSE))</f>
        <v/>
      </c>
      <c r="O251" s="54" t="str">
        <f t="shared" si="23"/>
        <v/>
      </c>
      <c r="P251" s="37">
        <f t="shared" si="24"/>
        <v>127</v>
      </c>
    </row>
    <row r="252" spans="1:16" ht="36" customHeight="1" x14ac:dyDescent="0.15">
      <c r="A252" s="30" t="str">
        <f>IF(入力!$C138="","",入力!$B$2)</f>
        <v/>
      </c>
      <c r="B252" s="31" t="str">
        <f>IF($A252="","",VLOOKUP($P252,入力!$A$11:$M$310,3,FALSE))</f>
        <v/>
      </c>
      <c r="C252" s="31" t="str">
        <f>IF($A252="","",VLOOKUP($P252,入力!$A$11:$M$310,4,FALSE))</f>
        <v/>
      </c>
      <c r="D252" s="31" t="str">
        <f>IF($A252="","",VLOOKUP($P252,入力!$A$11:$M$310,5,FALSE))</f>
        <v/>
      </c>
      <c r="E252" s="31" t="str">
        <f>IF($A252="","",IF(VLOOKUP($P252,入力!$A$11:$M$310,6,FALSE)=1,"本人","家族"))</f>
        <v/>
      </c>
      <c r="F252" s="52" t="str">
        <f>IF($A252="","",VLOOKUP($P252,入力!$A$11:$M$310,7,FALSE))</f>
        <v/>
      </c>
      <c r="G252" s="31" t="str">
        <f>IF($A252="","",VLOOKUP($P252,入力!$A$11:$M$310,8,FALSE))</f>
        <v/>
      </c>
      <c r="H252" s="141" t="str">
        <f>IF($A252="","",VLOOKUP($P252,入力!$A$11:$M$310,9,FALSE))</f>
        <v/>
      </c>
      <c r="I252" s="142"/>
      <c r="J252" s="51" t="str">
        <f>IF($A252="","",VLOOKUP($P252,入力!$A$11:$M$310,10,FALSE))</f>
        <v/>
      </c>
      <c r="K252" s="51" t="str">
        <f>IF($A252="","",IF(VLOOKUP($P252,入力!$A$11:$M$310,11,FALSE)=1,"1.自己採取",IF(VLOOKUP($P252,入力!$A$11:$M$310,11,FALSE)=2,"2.医師採取",IF(VLOOKUP($P252,入力!$A$11:$M$310,11,FALSE)=3,"3.希望なし",""))))</f>
        <v/>
      </c>
      <c r="L252" s="51" t="str">
        <f>IF($A252="","",IF(VLOOKUP($P252,入力!$A$11:$M$310,12,FALSE)=1,"1.超音波",IF(VLOOKUP($P252,入力!$A$11:$M$310,12,FALSE)=2,"2.マンモ","")))</f>
        <v/>
      </c>
      <c r="M252" s="51" t="str">
        <f>IF($A252="","",VLOOKUP($P252,入力!$A$11:$M$310,13,FALSE))</f>
        <v/>
      </c>
      <c r="N252" s="57" t="str">
        <f>IF(M252="","",VLOOKUP(M252,医療機関データ!$A$2:$B$800,2,FALSE))</f>
        <v/>
      </c>
      <c r="O252" s="54" t="str">
        <f t="shared" si="23"/>
        <v/>
      </c>
      <c r="P252" s="37">
        <f t="shared" si="24"/>
        <v>128</v>
      </c>
    </row>
    <row r="253" spans="1:16" ht="36" customHeight="1" x14ac:dyDescent="0.15">
      <c r="A253" s="30" t="str">
        <f>IF(入力!$C139="","",入力!$B$2)</f>
        <v/>
      </c>
      <c r="B253" s="31" t="str">
        <f>IF($A253="","",VLOOKUP($P253,入力!$A$11:$M$310,3,FALSE))</f>
        <v/>
      </c>
      <c r="C253" s="31" t="str">
        <f>IF($A253="","",VLOOKUP($P253,入力!$A$11:$M$310,4,FALSE))</f>
        <v/>
      </c>
      <c r="D253" s="31" t="str">
        <f>IF($A253="","",VLOOKUP($P253,入力!$A$11:$M$310,5,FALSE))</f>
        <v/>
      </c>
      <c r="E253" s="31" t="str">
        <f>IF($A253="","",IF(VLOOKUP($P253,入力!$A$11:$M$310,6,FALSE)=1,"本人","家族"))</f>
        <v/>
      </c>
      <c r="F253" s="52" t="str">
        <f>IF($A253="","",VLOOKUP($P253,入力!$A$11:$M$310,7,FALSE))</f>
        <v/>
      </c>
      <c r="G253" s="31" t="str">
        <f>IF($A253="","",VLOOKUP($P253,入力!$A$11:$M$310,8,FALSE))</f>
        <v/>
      </c>
      <c r="H253" s="141" t="str">
        <f>IF($A253="","",VLOOKUP($P253,入力!$A$11:$M$310,9,FALSE))</f>
        <v/>
      </c>
      <c r="I253" s="142"/>
      <c r="J253" s="51" t="str">
        <f>IF($A253="","",VLOOKUP($P253,入力!$A$11:$M$310,10,FALSE))</f>
        <v/>
      </c>
      <c r="K253" s="51" t="str">
        <f>IF($A253="","",IF(VLOOKUP($P253,入力!$A$11:$M$310,11,FALSE)=1,"1.自己採取",IF(VLOOKUP($P253,入力!$A$11:$M$310,11,FALSE)=2,"2.医師採取",IF(VLOOKUP($P253,入力!$A$11:$M$310,11,FALSE)=3,"3.希望なし",""))))</f>
        <v/>
      </c>
      <c r="L253" s="51" t="str">
        <f>IF($A253="","",IF(VLOOKUP($P253,入力!$A$11:$M$310,12,FALSE)=1,"1.超音波",IF(VLOOKUP($P253,入力!$A$11:$M$310,12,FALSE)=2,"2.マンモ","")))</f>
        <v/>
      </c>
      <c r="M253" s="51" t="str">
        <f>IF($A253="","",VLOOKUP($P253,入力!$A$11:$M$310,13,FALSE))</f>
        <v/>
      </c>
      <c r="N253" s="57" t="str">
        <f>IF(M253="","",VLOOKUP(M253,医療機関データ!$A$2:$B$800,2,FALSE))</f>
        <v/>
      </c>
      <c r="O253" s="54" t="str">
        <f t="shared" si="23"/>
        <v/>
      </c>
      <c r="P253" s="37">
        <f t="shared" si="24"/>
        <v>129</v>
      </c>
    </row>
    <row r="254" spans="1:16" ht="36" customHeight="1" thickBot="1" x14ac:dyDescent="0.2">
      <c r="A254" s="30" t="str">
        <f>IF(入力!$C140="","",入力!$B$2)</f>
        <v/>
      </c>
      <c r="B254" s="31" t="str">
        <f>IF($A254="","",VLOOKUP($P254,入力!$A$11:$M$310,3,FALSE))</f>
        <v/>
      </c>
      <c r="C254" s="31" t="str">
        <f>IF($A254="","",VLOOKUP($P254,入力!$A$11:$M$310,4,FALSE))</f>
        <v/>
      </c>
      <c r="D254" s="31" t="str">
        <f>IF($A254="","",VLOOKUP($P254,入力!$A$11:$M$310,5,FALSE))</f>
        <v/>
      </c>
      <c r="E254" s="31" t="str">
        <f>IF($A254="","",IF(VLOOKUP($P254,入力!$A$11:$M$310,6,FALSE)=1,"本人","家族"))</f>
        <v/>
      </c>
      <c r="F254" s="52" t="str">
        <f>IF($A254="","",VLOOKUP($P254,入力!$A$11:$M$310,7,FALSE))</f>
        <v/>
      </c>
      <c r="G254" s="31" t="str">
        <f>IF($A254="","",VLOOKUP($P254,入力!$A$11:$M$310,8,FALSE))</f>
        <v/>
      </c>
      <c r="H254" s="141" t="str">
        <f>IF($A254="","",VLOOKUP($P254,入力!$A$11:$M$310,9,FALSE))</f>
        <v/>
      </c>
      <c r="I254" s="142"/>
      <c r="J254" s="53" t="str">
        <f>IF($A254="","",VLOOKUP($P254,入力!$A$11:$M$310,10,FALSE))</f>
        <v/>
      </c>
      <c r="K254" s="53" t="str">
        <f>IF($A254="","",IF(VLOOKUP($P254,入力!$A$11:$M$310,11,FALSE)=1,"1.自己採取",IF(VLOOKUP($P254,入力!$A$11:$M$310,11,FALSE)=2,"2.医師採取",IF(VLOOKUP($P254,入力!$A$11:$M$310,11,FALSE)=3,"3.希望なし",""))))</f>
        <v/>
      </c>
      <c r="L254" s="53" t="str">
        <f>IF($A254="","",IF(VLOOKUP($P254,入力!$A$11:$M$310,12,FALSE)=1,"1.超音波",IF(VLOOKUP($P254,入力!$A$11:$M$310,12,FALSE)=2,"2.マンモ","")))</f>
        <v/>
      </c>
      <c r="M254" s="53" t="str">
        <f>IF($A254="","",VLOOKUP($P254,入力!$A$11:$M$310,13,FALSE))</f>
        <v/>
      </c>
      <c r="N254" s="58" t="str">
        <f>IF(M254="","",VLOOKUP(M254,医療機関データ!$A$2:$B$800,2,FALSE))</f>
        <v/>
      </c>
      <c r="O254" s="54" t="str">
        <f t="shared" si="23"/>
        <v/>
      </c>
      <c r="P254" s="37">
        <f t="shared" si="24"/>
        <v>130</v>
      </c>
    </row>
    <row r="255" spans="1:16" ht="21" customHeight="1" x14ac:dyDescent="0.15">
      <c r="A255" s="146" t="s">
        <v>809</v>
      </c>
      <c r="B255" s="47" t="s">
        <v>807</v>
      </c>
      <c r="C255" s="32"/>
      <c r="D255" s="32"/>
      <c r="E255" s="32"/>
      <c r="F255" s="32"/>
      <c r="G255" s="32"/>
      <c r="H255" s="32"/>
      <c r="I255" s="32"/>
      <c r="J255" s="33"/>
      <c r="K255" s="34"/>
      <c r="L255" s="35" t="s">
        <v>8</v>
      </c>
      <c r="M255" s="35" t="s">
        <v>9</v>
      </c>
      <c r="N255" s="36"/>
      <c r="O255" s="55"/>
    </row>
    <row r="256" spans="1:16" ht="21" customHeight="1" x14ac:dyDescent="0.15">
      <c r="A256" s="147"/>
      <c r="B256" s="48" t="s">
        <v>806</v>
      </c>
      <c r="C256" s="38"/>
      <c r="D256" s="38"/>
      <c r="E256" s="38"/>
      <c r="F256" s="38"/>
      <c r="G256" s="38"/>
      <c r="H256" s="38"/>
      <c r="I256" s="38"/>
      <c r="J256" s="38"/>
      <c r="K256" s="39" t="s">
        <v>16</v>
      </c>
      <c r="L256" s="40">
        <f>COUNTIFS(E245:E254,"本人",O245:O254,"&lt;40")</f>
        <v>0</v>
      </c>
      <c r="M256" s="40">
        <f>COUNTIFS(E245:E254,"家族",O245:O254,"&lt;40")</f>
        <v>0</v>
      </c>
      <c r="N256" s="41"/>
    </row>
    <row r="257" spans="1:16" ht="21" customHeight="1" x14ac:dyDescent="0.15">
      <c r="A257" s="147"/>
      <c r="B257" s="48" t="s">
        <v>805</v>
      </c>
      <c r="C257" s="38"/>
      <c r="D257" s="38"/>
      <c r="E257" s="38"/>
      <c r="F257" s="38"/>
      <c r="G257" s="38"/>
      <c r="H257" s="38"/>
      <c r="I257" s="38"/>
      <c r="J257" s="38"/>
      <c r="K257" s="39" t="s">
        <v>17</v>
      </c>
      <c r="L257" s="42">
        <f>COUNTIFS(E245:E254,"本人",O245:O254,"&gt;=40")</f>
        <v>0</v>
      </c>
      <c r="M257" s="43">
        <f>COUNTIFS(E245:E254,"家族",O245:O254,"&gt;=40")</f>
        <v>0</v>
      </c>
      <c r="N257" s="41"/>
    </row>
    <row r="258" spans="1:16" ht="21" customHeight="1" x14ac:dyDescent="0.15">
      <c r="A258" s="147"/>
      <c r="B258" s="48" t="s">
        <v>808</v>
      </c>
      <c r="C258" s="38"/>
      <c r="D258" s="38"/>
      <c r="E258" s="38"/>
      <c r="F258" s="38"/>
      <c r="G258" s="38"/>
      <c r="H258" s="38"/>
      <c r="I258" s="38"/>
      <c r="J258" s="38"/>
      <c r="K258" s="44" t="s">
        <v>18</v>
      </c>
      <c r="L258" s="45">
        <f>SUM(L256:L257)</f>
        <v>0</v>
      </c>
      <c r="M258" s="45">
        <f>SUM(M256:M257)</f>
        <v>0</v>
      </c>
      <c r="N258" s="41"/>
    </row>
    <row r="259" spans="1:16" ht="21" customHeight="1" x14ac:dyDescent="0.15">
      <c r="A259" s="147"/>
      <c r="B259" s="48" t="str">
        <f>$B$19</f>
        <v>⑤申込締切日は、令和8年1月7日（水）です。＜FAXは不可＞</v>
      </c>
      <c r="C259" s="38"/>
      <c r="D259" s="38"/>
      <c r="E259" s="38"/>
      <c r="F259" s="38"/>
      <c r="G259" s="38"/>
      <c r="H259" s="38"/>
      <c r="I259" s="38"/>
      <c r="J259" s="38"/>
      <c r="L259" s="148">
        <f>SUM(L258:M258)</f>
        <v>0</v>
      </c>
      <c r="M259" s="149"/>
    </row>
    <row r="260" spans="1:16" ht="21" customHeight="1" x14ac:dyDescent="0.15">
      <c r="B260" s="123" t="s">
        <v>810</v>
      </c>
      <c r="C260" s="124"/>
      <c r="D260" s="124"/>
      <c r="E260" s="124"/>
      <c r="F260" s="124"/>
      <c r="G260" s="124"/>
      <c r="H260" s="124"/>
      <c r="I260" s="124"/>
      <c r="J260" s="124"/>
      <c r="K260" s="124"/>
      <c r="L260" s="125"/>
    </row>
    <row r="261" spans="1:16" ht="27" customHeight="1" x14ac:dyDescent="0.15">
      <c r="A261" s="155" t="str">
        <f>$A$1</f>
        <v>令和８年度　春季女性生活習慣病予防健診</v>
      </c>
      <c r="B261" s="155"/>
      <c r="C261" s="126"/>
      <c r="D261" s="126"/>
      <c r="E261" s="126"/>
      <c r="F261" s="126"/>
      <c r="G261" s="16"/>
      <c r="H261" s="17"/>
      <c r="I261" s="17"/>
      <c r="M261" s="19"/>
      <c r="N261" s="18">
        <f>N241+1</f>
        <v>14</v>
      </c>
    </row>
    <row r="262" spans="1:16" ht="27" customHeight="1" x14ac:dyDescent="0.15">
      <c r="A262" s="127" t="s">
        <v>0</v>
      </c>
      <c r="B262" s="128"/>
      <c r="C262" s="49"/>
      <c r="D262" s="143" t="s">
        <v>812</v>
      </c>
      <c r="E262" s="143"/>
      <c r="F262" s="143"/>
      <c r="G262" s="143"/>
      <c r="H262" s="20" t="s">
        <v>1</v>
      </c>
      <c r="I262" s="150" t="str">
        <f>$I$2</f>
        <v/>
      </c>
      <c r="J262" s="151"/>
      <c r="K262" s="152"/>
      <c r="L262" s="50" t="s">
        <v>2</v>
      </c>
      <c r="M262" s="132" t="str">
        <f>$M$2</f>
        <v/>
      </c>
      <c r="N262" s="132"/>
    </row>
    <row r="263" spans="1:16" ht="27" customHeight="1" thickBot="1" x14ac:dyDescent="0.2">
      <c r="A263" s="21" t="s">
        <v>3</v>
      </c>
      <c r="B263" s="22">
        <f>$B$3</f>
        <v>278</v>
      </c>
      <c r="C263" s="109"/>
      <c r="D263" s="133" t="str">
        <f>$D$3</f>
        <v>東京金属事業健康保険組合</v>
      </c>
      <c r="E263" s="133"/>
      <c r="F263" s="133"/>
      <c r="G263" s="133"/>
      <c r="H263" s="23" t="s">
        <v>4</v>
      </c>
      <c r="I263" s="134" t="str">
        <f>$I$3</f>
        <v/>
      </c>
      <c r="J263" s="135"/>
      <c r="K263" s="136"/>
      <c r="L263" s="46" t="s">
        <v>5</v>
      </c>
      <c r="M263" s="137" t="str">
        <f>$M$3</f>
        <v/>
      </c>
      <c r="N263" s="138"/>
    </row>
    <row r="264" spans="1:16" ht="48" customHeight="1" x14ac:dyDescent="0.15">
      <c r="A264" s="24" t="s">
        <v>801</v>
      </c>
      <c r="B264" s="25" t="s">
        <v>802</v>
      </c>
      <c r="C264" s="26" t="s">
        <v>14</v>
      </c>
      <c r="D264" s="27" t="s">
        <v>800</v>
      </c>
      <c r="E264" s="27" t="s">
        <v>6</v>
      </c>
      <c r="F264" s="27" t="s">
        <v>7</v>
      </c>
      <c r="G264" s="28" t="s">
        <v>796</v>
      </c>
      <c r="H264" s="144" t="s">
        <v>15</v>
      </c>
      <c r="I264" s="145"/>
      <c r="J264" s="27" t="s">
        <v>793</v>
      </c>
      <c r="K264" s="14" t="s">
        <v>10</v>
      </c>
      <c r="L264" s="15" t="s">
        <v>11</v>
      </c>
      <c r="M264" s="4" t="s">
        <v>12</v>
      </c>
      <c r="N264" s="29" t="s">
        <v>13</v>
      </c>
    </row>
    <row r="265" spans="1:16" ht="36" customHeight="1" x14ac:dyDescent="0.15">
      <c r="A265" s="30" t="str">
        <f>IF(入力!$C141="","",入力!$B$2)</f>
        <v/>
      </c>
      <c r="B265" s="31" t="str">
        <f>IF($A265="","",VLOOKUP($P265,入力!$A$11:$M$310,3,FALSE))</f>
        <v/>
      </c>
      <c r="C265" s="31" t="str">
        <f>IF($A265="","",VLOOKUP($P265,入力!$A$11:$M$310,4,FALSE))</f>
        <v/>
      </c>
      <c r="D265" s="31" t="str">
        <f>IF($A265="","",VLOOKUP($P265,入力!$A$11:$M$310,5,FALSE))</f>
        <v/>
      </c>
      <c r="E265" s="31" t="str">
        <f>IF($A265="","",IF(VLOOKUP($P265,入力!$A$11:$M$310,6,FALSE)=1,"本人","家族"))</f>
        <v/>
      </c>
      <c r="F265" s="52" t="str">
        <f>IF($A265="","",VLOOKUP($P265,入力!$A$11:$M$310,7,FALSE))</f>
        <v/>
      </c>
      <c r="G265" s="31" t="str">
        <f>IF($A265="","",VLOOKUP($P265,入力!$A$11:$M$310,8,FALSE))</f>
        <v/>
      </c>
      <c r="H265" s="141" t="str">
        <f>IF($A265="","",VLOOKUP($P265,入力!$A$11:$M$310,9,FALSE))</f>
        <v/>
      </c>
      <c r="I265" s="142"/>
      <c r="J265" s="51" t="str">
        <f>IF($A265="","",VLOOKUP($P265,入力!$A$11:$M$310,10,FALSE))</f>
        <v/>
      </c>
      <c r="K265" s="51" t="str">
        <f>IF($A265="","",IF(VLOOKUP($P265,入力!$A$11:$M$310,11,FALSE)=1,"1.自己採取",IF(VLOOKUP($P265,入力!$A$11:$M$310,11,FALSE)=2,"2.医師採取",IF(VLOOKUP($P265,入力!$A$11:$M$310,11,FALSE)=3,"3.希望なし",""))))</f>
        <v/>
      </c>
      <c r="L265" s="51" t="str">
        <f>IF($A265="","",IF(VLOOKUP($P265,入力!$A$11:$M$310,12,FALSE)=1,"1.超音波",IF(VLOOKUP($P265,入力!$A$11:$M$310,12,FALSE)=2,"2.マンモ","")))</f>
        <v/>
      </c>
      <c r="M265" s="51" t="str">
        <f>IF($A265="","",VLOOKUP($P265,入力!$A$11:$M$310,13,FALSE))</f>
        <v/>
      </c>
      <c r="N265" s="57" t="str">
        <f>IF(M265="","",VLOOKUP(M265,医療機関データ!$A$2:$B$800,2,FALSE))</f>
        <v/>
      </c>
      <c r="O265" s="54" t="str">
        <f>IF(B265="","",DATEDIF(F265,45747,"Y"))</f>
        <v/>
      </c>
      <c r="P265" s="37">
        <f>P254+1</f>
        <v>131</v>
      </c>
    </row>
    <row r="266" spans="1:16" ht="36" customHeight="1" x14ac:dyDescent="0.15">
      <c r="A266" s="30" t="str">
        <f>IF(入力!$C142="","",入力!$B$2)</f>
        <v/>
      </c>
      <c r="B266" s="31" t="str">
        <f>IF($A266="","",VLOOKUP($P266,入力!$A$11:$M$310,3,FALSE))</f>
        <v/>
      </c>
      <c r="C266" s="31" t="str">
        <f>IF($A266="","",VLOOKUP($P266,入力!$A$11:$M$310,4,FALSE))</f>
        <v/>
      </c>
      <c r="D266" s="31" t="str">
        <f>IF($A266="","",VLOOKUP($P266,入力!$A$11:$M$310,5,FALSE))</f>
        <v/>
      </c>
      <c r="E266" s="31" t="str">
        <f>IF($A266="","",IF(VLOOKUP($P266,入力!$A$11:$M$310,6,FALSE)=1,"本人","家族"))</f>
        <v/>
      </c>
      <c r="F266" s="52" t="str">
        <f>IF($A266="","",VLOOKUP($P266,入力!$A$11:$M$310,7,FALSE))</f>
        <v/>
      </c>
      <c r="G266" s="31" t="str">
        <f>IF($A266="","",VLOOKUP($P266,入力!$A$11:$M$310,8,FALSE))</f>
        <v/>
      </c>
      <c r="H266" s="141" t="str">
        <f>IF($A266="","",VLOOKUP($P266,入力!$A$11:$M$310,9,FALSE))</f>
        <v/>
      </c>
      <c r="I266" s="142"/>
      <c r="J266" s="51" t="str">
        <f>IF($A266="","",VLOOKUP($P266,入力!$A$11:$M$310,10,FALSE))</f>
        <v/>
      </c>
      <c r="K266" s="51" t="str">
        <f>IF($A266="","",IF(VLOOKUP($P266,入力!$A$11:$M$310,11,FALSE)=1,"1.自己採取",IF(VLOOKUP($P266,入力!$A$11:$M$310,11,FALSE)=2,"2.医師採取",IF(VLOOKUP($P266,入力!$A$11:$M$310,11,FALSE)=3,"3.希望なし",""))))</f>
        <v/>
      </c>
      <c r="L266" s="51" t="str">
        <f>IF($A266="","",IF(VLOOKUP($P266,入力!$A$11:$M$310,12,FALSE)=1,"1.超音波",IF(VLOOKUP($P266,入力!$A$11:$M$310,12,FALSE)=2,"2.マンモ","")))</f>
        <v/>
      </c>
      <c r="M266" s="51" t="str">
        <f>IF($A266="","",VLOOKUP($P266,入力!$A$11:$M$310,13,FALSE))</f>
        <v/>
      </c>
      <c r="N266" s="57" t="str">
        <f>IF(M266="","",VLOOKUP(M266,医療機関データ!$A$2:$B$800,2,FALSE))</f>
        <v/>
      </c>
      <c r="O266" s="54" t="str">
        <f t="shared" ref="O266:O274" si="25">IF(B266="","",DATEDIF(F266,45747,"Y"))</f>
        <v/>
      </c>
      <c r="P266" s="37">
        <f>P265+1</f>
        <v>132</v>
      </c>
    </row>
    <row r="267" spans="1:16" ht="36" customHeight="1" x14ac:dyDescent="0.15">
      <c r="A267" s="30" t="str">
        <f>IF(入力!$C143="","",入力!$B$2)</f>
        <v/>
      </c>
      <c r="B267" s="31" t="str">
        <f>IF($A267="","",VLOOKUP($P267,入力!$A$11:$M$310,3,FALSE))</f>
        <v/>
      </c>
      <c r="C267" s="31" t="str">
        <f>IF($A267="","",VLOOKUP($P267,入力!$A$11:$M$310,4,FALSE))</f>
        <v/>
      </c>
      <c r="D267" s="31" t="str">
        <f>IF($A267="","",VLOOKUP($P267,入力!$A$11:$M$310,5,FALSE))</f>
        <v/>
      </c>
      <c r="E267" s="31" t="str">
        <f>IF($A267="","",IF(VLOOKUP($P267,入力!$A$11:$M$310,6,FALSE)=1,"本人","家族"))</f>
        <v/>
      </c>
      <c r="F267" s="52" t="str">
        <f>IF($A267="","",VLOOKUP($P267,入力!$A$11:$M$310,7,FALSE))</f>
        <v/>
      </c>
      <c r="G267" s="31" t="str">
        <f>IF($A267="","",VLOOKUP($P267,入力!$A$11:$M$310,8,FALSE))</f>
        <v/>
      </c>
      <c r="H267" s="141" t="str">
        <f>IF($A267="","",VLOOKUP($P267,入力!$A$11:$M$310,9,FALSE))</f>
        <v/>
      </c>
      <c r="I267" s="142"/>
      <c r="J267" s="51" t="str">
        <f>IF($A267="","",VLOOKUP($P267,入力!$A$11:$M$310,10,FALSE))</f>
        <v/>
      </c>
      <c r="K267" s="51" t="str">
        <f>IF($A267="","",IF(VLOOKUP($P267,入力!$A$11:$M$310,11,FALSE)=1,"1.自己採取",IF(VLOOKUP($P267,入力!$A$11:$M$310,11,FALSE)=2,"2.医師採取",IF(VLOOKUP($P267,入力!$A$11:$M$310,11,FALSE)=3,"3.希望なし",""))))</f>
        <v/>
      </c>
      <c r="L267" s="51" t="str">
        <f>IF($A267="","",IF(VLOOKUP($P267,入力!$A$11:$M$310,12,FALSE)=1,"1.超音波",IF(VLOOKUP($P267,入力!$A$11:$M$310,12,FALSE)=2,"2.マンモ","")))</f>
        <v/>
      </c>
      <c r="M267" s="51" t="str">
        <f>IF($A267="","",VLOOKUP($P267,入力!$A$11:$M$310,13,FALSE))</f>
        <v/>
      </c>
      <c r="N267" s="57" t="str">
        <f>IF(M267="","",VLOOKUP(M267,医療機関データ!$A$2:$B$800,2,FALSE))</f>
        <v/>
      </c>
      <c r="O267" s="54" t="str">
        <f t="shared" si="25"/>
        <v/>
      </c>
      <c r="P267" s="37">
        <f t="shared" ref="P267:P274" si="26">P266+1</f>
        <v>133</v>
      </c>
    </row>
    <row r="268" spans="1:16" ht="36" customHeight="1" x14ac:dyDescent="0.15">
      <c r="A268" s="30" t="str">
        <f>IF(入力!$C144="","",入力!$B$2)</f>
        <v/>
      </c>
      <c r="B268" s="31" t="str">
        <f>IF($A268="","",VLOOKUP($P268,入力!$A$11:$M$310,3,FALSE))</f>
        <v/>
      </c>
      <c r="C268" s="31" t="str">
        <f>IF($A268="","",VLOOKUP($P268,入力!$A$11:$M$310,4,FALSE))</f>
        <v/>
      </c>
      <c r="D268" s="31" t="str">
        <f>IF($A268="","",VLOOKUP($P268,入力!$A$11:$M$310,5,FALSE))</f>
        <v/>
      </c>
      <c r="E268" s="31" t="str">
        <f>IF($A268="","",IF(VLOOKUP($P268,入力!$A$11:$M$310,6,FALSE)=1,"本人","家族"))</f>
        <v/>
      </c>
      <c r="F268" s="52" t="str">
        <f>IF($A268="","",VLOOKUP($P268,入力!$A$11:$M$310,7,FALSE))</f>
        <v/>
      </c>
      <c r="G268" s="31" t="str">
        <f>IF($A268="","",VLOOKUP($P268,入力!$A$11:$M$310,8,FALSE))</f>
        <v/>
      </c>
      <c r="H268" s="141" t="str">
        <f>IF($A268="","",VLOOKUP($P268,入力!$A$11:$M$310,9,FALSE))</f>
        <v/>
      </c>
      <c r="I268" s="142"/>
      <c r="J268" s="51" t="str">
        <f>IF($A268="","",VLOOKUP($P268,入力!$A$11:$M$310,10,FALSE))</f>
        <v/>
      </c>
      <c r="K268" s="51" t="str">
        <f>IF($A268="","",IF(VLOOKUP($P268,入力!$A$11:$M$310,11,FALSE)=1,"1.自己採取",IF(VLOOKUP($P268,入力!$A$11:$M$310,11,FALSE)=2,"2.医師採取",IF(VLOOKUP($P268,入力!$A$11:$M$310,11,FALSE)=3,"3.希望なし",""))))</f>
        <v/>
      </c>
      <c r="L268" s="51" t="str">
        <f>IF($A268="","",IF(VLOOKUP($P268,入力!$A$11:$M$310,12,FALSE)=1,"1.超音波",IF(VLOOKUP($P268,入力!$A$11:$M$310,12,FALSE)=2,"2.マンモ","")))</f>
        <v/>
      </c>
      <c r="M268" s="51" t="str">
        <f>IF($A268="","",VLOOKUP($P268,入力!$A$11:$M$310,13,FALSE))</f>
        <v/>
      </c>
      <c r="N268" s="57" t="str">
        <f>IF(M268="","",VLOOKUP(M268,医療機関データ!$A$2:$B$800,2,FALSE))</f>
        <v/>
      </c>
      <c r="O268" s="54" t="str">
        <f t="shared" si="25"/>
        <v/>
      </c>
      <c r="P268" s="37">
        <f t="shared" si="26"/>
        <v>134</v>
      </c>
    </row>
    <row r="269" spans="1:16" ht="36" customHeight="1" x14ac:dyDescent="0.15">
      <c r="A269" s="30" t="str">
        <f>IF(入力!$C145="","",入力!$B$2)</f>
        <v/>
      </c>
      <c r="B269" s="31" t="str">
        <f>IF($A269="","",VLOOKUP($P269,入力!$A$11:$M$310,3,FALSE))</f>
        <v/>
      </c>
      <c r="C269" s="31" t="str">
        <f>IF($A269="","",VLOOKUP($P269,入力!$A$11:$M$310,4,FALSE))</f>
        <v/>
      </c>
      <c r="D269" s="31" t="str">
        <f>IF($A269="","",VLOOKUP($P269,入力!$A$11:$M$310,5,FALSE))</f>
        <v/>
      </c>
      <c r="E269" s="31" t="str">
        <f>IF($A269="","",IF(VLOOKUP($P269,入力!$A$11:$M$310,6,FALSE)=1,"本人","家族"))</f>
        <v/>
      </c>
      <c r="F269" s="52" t="str">
        <f>IF($A269="","",VLOOKUP($P269,入力!$A$11:$M$310,7,FALSE))</f>
        <v/>
      </c>
      <c r="G269" s="31" t="str">
        <f>IF($A269="","",VLOOKUP($P269,入力!$A$11:$M$310,8,FALSE))</f>
        <v/>
      </c>
      <c r="H269" s="141" t="str">
        <f>IF($A269="","",VLOOKUP($P269,入力!$A$11:$M$310,9,FALSE))</f>
        <v/>
      </c>
      <c r="I269" s="142"/>
      <c r="J269" s="51" t="str">
        <f>IF($A269="","",VLOOKUP($P269,入力!$A$11:$M$310,10,FALSE))</f>
        <v/>
      </c>
      <c r="K269" s="51" t="str">
        <f>IF($A269="","",IF(VLOOKUP($P269,入力!$A$11:$M$310,11,FALSE)=1,"1.自己採取",IF(VLOOKUP($P269,入力!$A$11:$M$310,11,FALSE)=2,"2.医師採取",IF(VLOOKUP($P269,入力!$A$11:$M$310,11,FALSE)=3,"3.希望なし",""))))</f>
        <v/>
      </c>
      <c r="L269" s="51" t="str">
        <f>IF($A269="","",IF(VLOOKUP($P269,入力!$A$11:$M$310,12,FALSE)=1,"1.超音波",IF(VLOOKUP($P269,入力!$A$11:$M$310,12,FALSE)=2,"2.マンモ","")))</f>
        <v/>
      </c>
      <c r="M269" s="51" t="str">
        <f>IF($A269="","",VLOOKUP($P269,入力!$A$11:$M$310,13,FALSE))</f>
        <v/>
      </c>
      <c r="N269" s="57" t="str">
        <f>IF(M269="","",VLOOKUP(M269,医療機関データ!$A$2:$B$800,2,FALSE))</f>
        <v/>
      </c>
      <c r="O269" s="54" t="str">
        <f t="shared" si="25"/>
        <v/>
      </c>
      <c r="P269" s="37">
        <f t="shared" si="26"/>
        <v>135</v>
      </c>
    </row>
    <row r="270" spans="1:16" ht="36" customHeight="1" x14ac:dyDescent="0.15">
      <c r="A270" s="30" t="str">
        <f>IF(入力!$C146="","",入力!$B$2)</f>
        <v/>
      </c>
      <c r="B270" s="31" t="str">
        <f>IF($A270="","",VLOOKUP($P270,入力!$A$11:$M$310,3,FALSE))</f>
        <v/>
      </c>
      <c r="C270" s="31" t="str">
        <f>IF($A270="","",VLOOKUP($P270,入力!$A$11:$M$310,4,FALSE))</f>
        <v/>
      </c>
      <c r="D270" s="31" t="str">
        <f>IF($A270="","",VLOOKUP($P270,入力!$A$11:$M$310,5,FALSE))</f>
        <v/>
      </c>
      <c r="E270" s="31" t="str">
        <f>IF($A270="","",IF(VLOOKUP($P270,入力!$A$11:$M$310,6,FALSE)=1,"本人","家族"))</f>
        <v/>
      </c>
      <c r="F270" s="52" t="str">
        <f>IF($A270="","",VLOOKUP($P270,入力!$A$11:$M$310,7,FALSE))</f>
        <v/>
      </c>
      <c r="G270" s="31" t="str">
        <f>IF($A270="","",VLOOKUP($P270,入力!$A$11:$M$310,8,FALSE))</f>
        <v/>
      </c>
      <c r="H270" s="141" t="str">
        <f>IF($A270="","",VLOOKUP($P270,入力!$A$11:$M$310,9,FALSE))</f>
        <v/>
      </c>
      <c r="I270" s="142"/>
      <c r="J270" s="51" t="str">
        <f>IF($A270="","",VLOOKUP($P270,入力!$A$11:$M$310,10,FALSE))</f>
        <v/>
      </c>
      <c r="K270" s="51" t="str">
        <f>IF($A270="","",IF(VLOOKUP($P270,入力!$A$11:$M$310,11,FALSE)=1,"1.自己採取",IF(VLOOKUP($P270,入力!$A$11:$M$310,11,FALSE)=2,"2.医師採取",IF(VLOOKUP($P270,入力!$A$11:$M$310,11,FALSE)=3,"3.希望なし",""))))</f>
        <v/>
      </c>
      <c r="L270" s="51" t="str">
        <f>IF($A270="","",IF(VLOOKUP($P270,入力!$A$11:$M$310,12,FALSE)=1,"1.超音波",IF(VLOOKUP($P270,入力!$A$11:$M$310,12,FALSE)=2,"2.マンモ","")))</f>
        <v/>
      </c>
      <c r="M270" s="51" t="str">
        <f>IF($A270="","",VLOOKUP($P270,入力!$A$11:$M$310,13,FALSE))</f>
        <v/>
      </c>
      <c r="N270" s="57" t="str">
        <f>IF(M270="","",VLOOKUP(M270,医療機関データ!$A$2:$B$800,2,FALSE))</f>
        <v/>
      </c>
      <c r="O270" s="54" t="str">
        <f t="shared" si="25"/>
        <v/>
      </c>
      <c r="P270" s="37">
        <f t="shared" si="26"/>
        <v>136</v>
      </c>
    </row>
    <row r="271" spans="1:16" ht="36" customHeight="1" x14ac:dyDescent="0.15">
      <c r="A271" s="30" t="str">
        <f>IF(入力!$C147="","",入力!$B$2)</f>
        <v/>
      </c>
      <c r="B271" s="31" t="str">
        <f>IF($A271="","",VLOOKUP($P271,入力!$A$11:$M$310,3,FALSE))</f>
        <v/>
      </c>
      <c r="C271" s="31" t="str">
        <f>IF($A271="","",VLOOKUP($P271,入力!$A$11:$M$310,4,FALSE))</f>
        <v/>
      </c>
      <c r="D271" s="31" t="str">
        <f>IF($A271="","",VLOOKUP($P271,入力!$A$11:$M$310,5,FALSE))</f>
        <v/>
      </c>
      <c r="E271" s="31" t="str">
        <f>IF($A271="","",IF(VLOOKUP($P271,入力!$A$11:$M$310,6,FALSE)=1,"本人","家族"))</f>
        <v/>
      </c>
      <c r="F271" s="52" t="str">
        <f>IF($A271="","",VLOOKUP($P271,入力!$A$11:$M$310,7,FALSE))</f>
        <v/>
      </c>
      <c r="G271" s="31" t="str">
        <f>IF($A271="","",VLOOKUP($P271,入力!$A$11:$M$310,8,FALSE))</f>
        <v/>
      </c>
      <c r="H271" s="141" t="str">
        <f>IF($A271="","",VLOOKUP($P271,入力!$A$11:$M$310,9,FALSE))</f>
        <v/>
      </c>
      <c r="I271" s="142"/>
      <c r="J271" s="51" t="str">
        <f>IF($A271="","",VLOOKUP($P271,入力!$A$11:$M$310,10,FALSE))</f>
        <v/>
      </c>
      <c r="K271" s="51" t="str">
        <f>IF($A271="","",IF(VLOOKUP($P271,入力!$A$11:$M$310,11,FALSE)=1,"1.自己採取",IF(VLOOKUP($P271,入力!$A$11:$M$310,11,FALSE)=2,"2.医師採取",IF(VLOOKUP($P271,入力!$A$11:$M$310,11,FALSE)=3,"3.希望なし",""))))</f>
        <v/>
      </c>
      <c r="L271" s="51" t="str">
        <f>IF($A271="","",IF(VLOOKUP($P271,入力!$A$11:$M$310,12,FALSE)=1,"1.超音波",IF(VLOOKUP($P271,入力!$A$11:$M$310,12,FALSE)=2,"2.マンモ","")))</f>
        <v/>
      </c>
      <c r="M271" s="51" t="str">
        <f>IF($A271="","",VLOOKUP($P271,入力!$A$11:$M$310,13,FALSE))</f>
        <v/>
      </c>
      <c r="N271" s="57" t="str">
        <f>IF(M271="","",VLOOKUP(M271,医療機関データ!$A$2:$B$800,2,FALSE))</f>
        <v/>
      </c>
      <c r="O271" s="54" t="str">
        <f t="shared" si="25"/>
        <v/>
      </c>
      <c r="P271" s="37">
        <f t="shared" si="26"/>
        <v>137</v>
      </c>
    </row>
    <row r="272" spans="1:16" ht="36" customHeight="1" x14ac:dyDescent="0.15">
      <c r="A272" s="30" t="str">
        <f>IF(入力!$C148="","",入力!$B$2)</f>
        <v/>
      </c>
      <c r="B272" s="31" t="str">
        <f>IF($A272="","",VLOOKUP($P272,入力!$A$11:$M$310,3,FALSE))</f>
        <v/>
      </c>
      <c r="C272" s="31" t="str">
        <f>IF($A272="","",VLOOKUP($P272,入力!$A$11:$M$310,4,FALSE))</f>
        <v/>
      </c>
      <c r="D272" s="31" t="str">
        <f>IF($A272="","",VLOOKUP($P272,入力!$A$11:$M$310,5,FALSE))</f>
        <v/>
      </c>
      <c r="E272" s="31" t="str">
        <f>IF($A272="","",IF(VLOOKUP($P272,入力!$A$11:$M$310,6,FALSE)=1,"本人","家族"))</f>
        <v/>
      </c>
      <c r="F272" s="52" t="str">
        <f>IF($A272="","",VLOOKUP($P272,入力!$A$11:$M$310,7,FALSE))</f>
        <v/>
      </c>
      <c r="G272" s="31" t="str">
        <f>IF($A272="","",VLOOKUP($P272,入力!$A$11:$M$310,8,FALSE))</f>
        <v/>
      </c>
      <c r="H272" s="141" t="str">
        <f>IF($A272="","",VLOOKUP($P272,入力!$A$11:$M$310,9,FALSE))</f>
        <v/>
      </c>
      <c r="I272" s="142"/>
      <c r="J272" s="51" t="str">
        <f>IF($A272="","",VLOOKUP($P272,入力!$A$11:$M$310,10,FALSE))</f>
        <v/>
      </c>
      <c r="K272" s="51" t="str">
        <f>IF($A272="","",IF(VLOOKUP($P272,入力!$A$11:$M$310,11,FALSE)=1,"1.自己採取",IF(VLOOKUP($P272,入力!$A$11:$M$310,11,FALSE)=2,"2.医師採取",IF(VLOOKUP($P272,入力!$A$11:$M$310,11,FALSE)=3,"3.希望なし",""))))</f>
        <v/>
      </c>
      <c r="L272" s="51" t="str">
        <f>IF($A272="","",IF(VLOOKUP($P272,入力!$A$11:$M$310,12,FALSE)=1,"1.超音波",IF(VLOOKUP($P272,入力!$A$11:$M$310,12,FALSE)=2,"2.マンモ","")))</f>
        <v/>
      </c>
      <c r="M272" s="51" t="str">
        <f>IF($A272="","",VLOOKUP($P272,入力!$A$11:$M$310,13,FALSE))</f>
        <v/>
      </c>
      <c r="N272" s="57" t="str">
        <f>IF(M272="","",VLOOKUP(M272,医療機関データ!$A$2:$B$800,2,FALSE))</f>
        <v/>
      </c>
      <c r="O272" s="54" t="str">
        <f t="shared" si="25"/>
        <v/>
      </c>
      <c r="P272" s="37">
        <f t="shared" si="26"/>
        <v>138</v>
      </c>
    </row>
    <row r="273" spans="1:16" ht="36" customHeight="1" x14ac:dyDescent="0.15">
      <c r="A273" s="30" t="str">
        <f>IF(入力!$C149="","",入力!$B$2)</f>
        <v/>
      </c>
      <c r="B273" s="31" t="str">
        <f>IF($A273="","",VLOOKUP($P273,入力!$A$11:$M$310,3,FALSE))</f>
        <v/>
      </c>
      <c r="C273" s="31" t="str">
        <f>IF($A273="","",VLOOKUP($P273,入力!$A$11:$M$310,4,FALSE))</f>
        <v/>
      </c>
      <c r="D273" s="31" t="str">
        <f>IF($A273="","",VLOOKUP($P273,入力!$A$11:$M$310,5,FALSE))</f>
        <v/>
      </c>
      <c r="E273" s="31" t="str">
        <f>IF($A273="","",IF(VLOOKUP($P273,入力!$A$11:$M$310,6,FALSE)=1,"本人","家族"))</f>
        <v/>
      </c>
      <c r="F273" s="52" t="str">
        <f>IF($A273="","",VLOOKUP($P273,入力!$A$11:$M$310,7,FALSE))</f>
        <v/>
      </c>
      <c r="G273" s="31" t="str">
        <f>IF($A273="","",VLOOKUP($P273,入力!$A$11:$M$310,8,FALSE))</f>
        <v/>
      </c>
      <c r="H273" s="141" t="str">
        <f>IF($A273="","",VLOOKUP($P273,入力!$A$11:$M$310,9,FALSE))</f>
        <v/>
      </c>
      <c r="I273" s="142"/>
      <c r="J273" s="51" t="str">
        <f>IF($A273="","",VLOOKUP($P273,入力!$A$11:$M$310,10,FALSE))</f>
        <v/>
      </c>
      <c r="K273" s="51" t="str">
        <f>IF($A273="","",IF(VLOOKUP($P273,入力!$A$11:$M$310,11,FALSE)=1,"1.自己採取",IF(VLOOKUP($P273,入力!$A$11:$M$310,11,FALSE)=2,"2.医師採取",IF(VLOOKUP($P273,入力!$A$11:$M$310,11,FALSE)=3,"3.希望なし",""))))</f>
        <v/>
      </c>
      <c r="L273" s="51" t="str">
        <f>IF($A273="","",IF(VLOOKUP($P273,入力!$A$11:$M$310,12,FALSE)=1,"1.超音波",IF(VLOOKUP($P273,入力!$A$11:$M$310,12,FALSE)=2,"2.マンモ","")))</f>
        <v/>
      </c>
      <c r="M273" s="51" t="str">
        <f>IF($A273="","",VLOOKUP($P273,入力!$A$11:$M$310,13,FALSE))</f>
        <v/>
      </c>
      <c r="N273" s="57" t="str">
        <f>IF(M273="","",VLOOKUP(M273,医療機関データ!$A$2:$B$800,2,FALSE))</f>
        <v/>
      </c>
      <c r="O273" s="54" t="str">
        <f t="shared" si="25"/>
        <v/>
      </c>
      <c r="P273" s="37">
        <f t="shared" si="26"/>
        <v>139</v>
      </c>
    </row>
    <row r="274" spans="1:16" ht="36" customHeight="1" thickBot="1" x14ac:dyDescent="0.2">
      <c r="A274" s="30" t="str">
        <f>IF(入力!$C150="","",入力!$B$2)</f>
        <v/>
      </c>
      <c r="B274" s="31" t="str">
        <f>IF($A274="","",VLOOKUP($P274,入力!$A$11:$M$310,3,FALSE))</f>
        <v/>
      </c>
      <c r="C274" s="31" t="str">
        <f>IF($A274="","",VLOOKUP($P274,入力!$A$11:$M$310,4,FALSE))</f>
        <v/>
      </c>
      <c r="D274" s="31" t="str">
        <f>IF($A274="","",VLOOKUP($P274,入力!$A$11:$M$310,5,FALSE))</f>
        <v/>
      </c>
      <c r="E274" s="31" t="str">
        <f>IF($A274="","",IF(VLOOKUP($P274,入力!$A$11:$M$310,6,FALSE)=1,"本人","家族"))</f>
        <v/>
      </c>
      <c r="F274" s="52" t="str">
        <f>IF($A274="","",VLOOKUP($P274,入力!$A$11:$M$310,7,FALSE))</f>
        <v/>
      </c>
      <c r="G274" s="31" t="str">
        <f>IF($A274="","",VLOOKUP($P274,入力!$A$11:$M$310,8,FALSE))</f>
        <v/>
      </c>
      <c r="H274" s="141" t="str">
        <f>IF($A274="","",VLOOKUP($P274,入力!$A$11:$M$310,9,FALSE))</f>
        <v/>
      </c>
      <c r="I274" s="142"/>
      <c r="J274" s="53" t="str">
        <f>IF($A274="","",VLOOKUP($P274,入力!$A$11:$M$310,10,FALSE))</f>
        <v/>
      </c>
      <c r="K274" s="53" t="str">
        <f>IF($A274="","",IF(VLOOKUP($P274,入力!$A$11:$M$310,11,FALSE)=1,"1.自己採取",IF(VLOOKUP($P274,入力!$A$11:$M$310,11,FALSE)=2,"2.医師採取",IF(VLOOKUP($P274,入力!$A$11:$M$310,11,FALSE)=3,"3.希望なし",""))))</f>
        <v/>
      </c>
      <c r="L274" s="53" t="str">
        <f>IF($A274="","",IF(VLOOKUP($P274,入力!$A$11:$M$310,12,FALSE)=1,"1.超音波",IF(VLOOKUP($P274,入力!$A$11:$M$310,12,FALSE)=2,"2.マンモ","")))</f>
        <v/>
      </c>
      <c r="M274" s="53" t="str">
        <f>IF($A274="","",VLOOKUP($P274,入力!$A$11:$M$310,13,FALSE))</f>
        <v/>
      </c>
      <c r="N274" s="58" t="str">
        <f>IF(M274="","",VLOOKUP(M274,医療機関データ!$A$2:$B$800,2,FALSE))</f>
        <v/>
      </c>
      <c r="O274" s="54" t="str">
        <f t="shared" si="25"/>
        <v/>
      </c>
      <c r="P274" s="37">
        <f t="shared" si="26"/>
        <v>140</v>
      </c>
    </row>
    <row r="275" spans="1:16" ht="21" customHeight="1" x14ac:dyDescent="0.15">
      <c r="A275" s="146" t="s">
        <v>809</v>
      </c>
      <c r="B275" s="47" t="s">
        <v>807</v>
      </c>
      <c r="C275" s="32"/>
      <c r="D275" s="32"/>
      <c r="E275" s="32"/>
      <c r="F275" s="32"/>
      <c r="G275" s="32"/>
      <c r="H275" s="32"/>
      <c r="I275" s="32"/>
      <c r="J275" s="33"/>
      <c r="K275" s="34"/>
      <c r="L275" s="35" t="s">
        <v>8</v>
      </c>
      <c r="M275" s="35" t="s">
        <v>9</v>
      </c>
      <c r="N275" s="36"/>
      <c r="O275" s="55"/>
    </row>
    <row r="276" spans="1:16" ht="21" customHeight="1" x14ac:dyDescent="0.15">
      <c r="A276" s="147"/>
      <c r="B276" s="48" t="s">
        <v>806</v>
      </c>
      <c r="C276" s="38"/>
      <c r="D276" s="38"/>
      <c r="E276" s="38"/>
      <c r="F276" s="38"/>
      <c r="G276" s="38"/>
      <c r="H276" s="38"/>
      <c r="I276" s="38"/>
      <c r="J276" s="38"/>
      <c r="K276" s="39" t="s">
        <v>16</v>
      </c>
      <c r="L276" s="40">
        <f>COUNTIFS(E265:E274,"本人",O265:O274,"&lt;40")</f>
        <v>0</v>
      </c>
      <c r="M276" s="40">
        <f>COUNTIFS(E265:E274,"家族",O265:O274,"&lt;40")</f>
        <v>0</v>
      </c>
      <c r="N276" s="41"/>
    </row>
    <row r="277" spans="1:16" ht="21" customHeight="1" x14ac:dyDescent="0.15">
      <c r="A277" s="147"/>
      <c r="B277" s="48" t="s">
        <v>805</v>
      </c>
      <c r="C277" s="38"/>
      <c r="D277" s="38"/>
      <c r="E277" s="38"/>
      <c r="F277" s="38"/>
      <c r="G277" s="38"/>
      <c r="H277" s="38"/>
      <c r="I277" s="38"/>
      <c r="J277" s="38"/>
      <c r="K277" s="39" t="s">
        <v>17</v>
      </c>
      <c r="L277" s="42">
        <f>COUNTIFS(E265:E274,"本人",O265:O274,"&gt;=40")</f>
        <v>0</v>
      </c>
      <c r="M277" s="43">
        <f>COUNTIFS(E265:E274,"家族",O265:O274,"&gt;=40")</f>
        <v>0</v>
      </c>
      <c r="N277" s="41"/>
    </row>
    <row r="278" spans="1:16" ht="21" customHeight="1" x14ac:dyDescent="0.15">
      <c r="A278" s="147"/>
      <c r="B278" s="48" t="s">
        <v>808</v>
      </c>
      <c r="C278" s="38"/>
      <c r="D278" s="38"/>
      <c r="E278" s="38"/>
      <c r="F278" s="38"/>
      <c r="G278" s="38"/>
      <c r="H278" s="38"/>
      <c r="I278" s="38"/>
      <c r="J278" s="38"/>
      <c r="K278" s="44" t="s">
        <v>18</v>
      </c>
      <c r="L278" s="45">
        <f>SUM(L276:L277)</f>
        <v>0</v>
      </c>
      <c r="M278" s="45">
        <f>SUM(M276:M277)</f>
        <v>0</v>
      </c>
      <c r="N278" s="41"/>
    </row>
    <row r="279" spans="1:16" ht="21" customHeight="1" x14ac:dyDescent="0.15">
      <c r="A279" s="147"/>
      <c r="B279" s="48" t="str">
        <f>$B$19</f>
        <v>⑤申込締切日は、令和8年1月7日（水）です。＜FAXは不可＞</v>
      </c>
      <c r="C279" s="38"/>
      <c r="D279" s="38"/>
      <c r="E279" s="38"/>
      <c r="F279" s="38"/>
      <c r="G279" s="38"/>
      <c r="H279" s="38"/>
      <c r="I279" s="38"/>
      <c r="J279" s="38"/>
      <c r="L279" s="148">
        <f>SUM(L278:M278)</f>
        <v>0</v>
      </c>
      <c r="M279" s="149"/>
    </row>
    <row r="280" spans="1:16" ht="21" customHeight="1" x14ac:dyDescent="0.15">
      <c r="B280" s="123" t="s">
        <v>810</v>
      </c>
      <c r="C280" s="124"/>
      <c r="D280" s="124"/>
      <c r="E280" s="124"/>
      <c r="F280" s="124"/>
      <c r="G280" s="124"/>
      <c r="H280" s="124"/>
      <c r="I280" s="124"/>
      <c r="J280" s="124"/>
      <c r="K280" s="124"/>
      <c r="L280" s="125"/>
    </row>
    <row r="281" spans="1:16" ht="27" customHeight="1" x14ac:dyDescent="0.15">
      <c r="A281" s="155" t="str">
        <f>$A$1</f>
        <v>令和８年度　春季女性生活習慣病予防健診</v>
      </c>
      <c r="B281" s="155"/>
      <c r="C281" s="126"/>
      <c r="D281" s="126"/>
      <c r="E281" s="126"/>
      <c r="F281" s="126"/>
      <c r="G281" s="16"/>
      <c r="H281" s="17"/>
      <c r="I281" s="17"/>
      <c r="M281" s="19"/>
      <c r="N281" s="18">
        <f>N261+1</f>
        <v>15</v>
      </c>
    </row>
    <row r="282" spans="1:16" ht="27" customHeight="1" x14ac:dyDescent="0.15">
      <c r="A282" s="127" t="s">
        <v>0</v>
      </c>
      <c r="B282" s="128"/>
      <c r="C282" s="49"/>
      <c r="D282" s="143" t="s">
        <v>812</v>
      </c>
      <c r="E282" s="143"/>
      <c r="F282" s="143"/>
      <c r="G282" s="143"/>
      <c r="H282" s="20" t="s">
        <v>1</v>
      </c>
      <c r="I282" s="150" t="str">
        <f>$I$2</f>
        <v/>
      </c>
      <c r="J282" s="151"/>
      <c r="K282" s="152"/>
      <c r="L282" s="50" t="s">
        <v>2</v>
      </c>
      <c r="M282" s="132" t="str">
        <f>$M$2</f>
        <v/>
      </c>
      <c r="N282" s="132"/>
    </row>
    <row r="283" spans="1:16" ht="27" customHeight="1" thickBot="1" x14ac:dyDescent="0.2">
      <c r="A283" s="21" t="s">
        <v>3</v>
      </c>
      <c r="B283" s="22">
        <f>$B$3</f>
        <v>278</v>
      </c>
      <c r="C283" s="109"/>
      <c r="D283" s="133" t="str">
        <f>$D$3</f>
        <v>東京金属事業健康保険組合</v>
      </c>
      <c r="E283" s="133"/>
      <c r="F283" s="133"/>
      <c r="G283" s="133"/>
      <c r="H283" s="23" t="s">
        <v>4</v>
      </c>
      <c r="I283" s="134" t="str">
        <f>$I$3</f>
        <v/>
      </c>
      <c r="J283" s="135"/>
      <c r="K283" s="136"/>
      <c r="L283" s="46" t="s">
        <v>5</v>
      </c>
      <c r="M283" s="137" t="str">
        <f>$M$3</f>
        <v/>
      </c>
      <c r="N283" s="138"/>
    </row>
    <row r="284" spans="1:16" ht="48" customHeight="1" x14ac:dyDescent="0.15">
      <c r="A284" s="24" t="s">
        <v>801</v>
      </c>
      <c r="B284" s="25" t="s">
        <v>802</v>
      </c>
      <c r="C284" s="26" t="s">
        <v>14</v>
      </c>
      <c r="D284" s="27" t="s">
        <v>800</v>
      </c>
      <c r="E284" s="27" t="s">
        <v>6</v>
      </c>
      <c r="F284" s="27" t="s">
        <v>7</v>
      </c>
      <c r="G284" s="28" t="s">
        <v>796</v>
      </c>
      <c r="H284" s="144" t="s">
        <v>15</v>
      </c>
      <c r="I284" s="145"/>
      <c r="J284" s="27" t="s">
        <v>793</v>
      </c>
      <c r="K284" s="14" t="s">
        <v>10</v>
      </c>
      <c r="L284" s="15" t="s">
        <v>11</v>
      </c>
      <c r="M284" s="4" t="s">
        <v>12</v>
      </c>
      <c r="N284" s="29" t="s">
        <v>13</v>
      </c>
    </row>
    <row r="285" spans="1:16" ht="36" customHeight="1" x14ac:dyDescent="0.15">
      <c r="A285" s="30" t="str">
        <f>IF(入力!$C151="","",入力!$B$2)</f>
        <v/>
      </c>
      <c r="B285" s="31" t="str">
        <f>IF($A285="","",VLOOKUP($P285,入力!$A$11:$M$310,3,FALSE))</f>
        <v/>
      </c>
      <c r="C285" s="31" t="str">
        <f>IF($A285="","",VLOOKUP($P285,入力!$A$11:$M$310,4,FALSE))</f>
        <v/>
      </c>
      <c r="D285" s="31" t="str">
        <f>IF($A285="","",VLOOKUP($P285,入力!$A$11:$M$310,5,FALSE))</f>
        <v/>
      </c>
      <c r="E285" s="31" t="str">
        <f>IF($A285="","",IF(VLOOKUP($P285,入力!$A$11:$M$310,6,FALSE)=1,"本人","家族"))</f>
        <v/>
      </c>
      <c r="F285" s="52" t="str">
        <f>IF($A285="","",VLOOKUP($P285,入力!$A$11:$M$310,7,FALSE))</f>
        <v/>
      </c>
      <c r="G285" s="31" t="str">
        <f>IF($A285="","",VLOOKUP($P285,入力!$A$11:$M$310,8,FALSE))</f>
        <v/>
      </c>
      <c r="H285" s="141" t="str">
        <f>IF($A285="","",VLOOKUP($P285,入力!$A$11:$M$310,9,FALSE))</f>
        <v/>
      </c>
      <c r="I285" s="142"/>
      <c r="J285" s="51" t="str">
        <f>IF($A285="","",VLOOKUP($P285,入力!$A$11:$M$310,10,FALSE))</f>
        <v/>
      </c>
      <c r="K285" s="51" t="str">
        <f>IF($A285="","",IF(VLOOKUP($P285,入力!$A$11:$M$310,11,FALSE)=1,"1.自己採取",IF(VLOOKUP($P285,入力!$A$11:$M$310,11,FALSE)=2,"2.医師採取",IF(VLOOKUP($P285,入力!$A$11:$M$310,11,FALSE)=3,"3.希望なし",""))))</f>
        <v/>
      </c>
      <c r="L285" s="51" t="str">
        <f>IF($A285="","",IF(VLOOKUP($P285,入力!$A$11:$M$310,12,FALSE)=1,"1.超音波",IF(VLOOKUP($P285,入力!$A$11:$M$310,12,FALSE)=2,"2.マンモ","")))</f>
        <v/>
      </c>
      <c r="M285" s="51" t="str">
        <f>IF($A285="","",VLOOKUP($P285,入力!$A$11:$M$310,13,FALSE))</f>
        <v/>
      </c>
      <c r="N285" s="57" t="str">
        <f>IF(M285="","",VLOOKUP(M285,医療機関データ!$A$2:$B$800,2,FALSE))</f>
        <v/>
      </c>
      <c r="O285" s="54" t="str">
        <f>IF(B285="","",DATEDIF(F285,45747,"Y"))</f>
        <v/>
      </c>
      <c r="P285" s="37">
        <f>P274+1</f>
        <v>141</v>
      </c>
    </row>
    <row r="286" spans="1:16" ht="36" customHeight="1" x14ac:dyDescent="0.15">
      <c r="A286" s="30" t="str">
        <f>IF(入力!$C152="","",入力!$B$2)</f>
        <v/>
      </c>
      <c r="B286" s="31" t="str">
        <f>IF($A286="","",VLOOKUP($P286,入力!$A$11:$M$310,3,FALSE))</f>
        <v/>
      </c>
      <c r="C286" s="31" t="str">
        <f>IF($A286="","",VLOOKUP($P286,入力!$A$11:$M$310,4,FALSE))</f>
        <v/>
      </c>
      <c r="D286" s="31" t="str">
        <f>IF($A286="","",VLOOKUP($P286,入力!$A$11:$M$310,5,FALSE))</f>
        <v/>
      </c>
      <c r="E286" s="31" t="str">
        <f>IF($A286="","",IF(VLOOKUP($P286,入力!$A$11:$M$310,6,FALSE)=1,"本人","家族"))</f>
        <v/>
      </c>
      <c r="F286" s="52" t="str">
        <f>IF($A286="","",VLOOKUP($P286,入力!$A$11:$M$310,7,FALSE))</f>
        <v/>
      </c>
      <c r="G286" s="31" t="str">
        <f>IF($A286="","",VLOOKUP($P286,入力!$A$11:$M$310,8,FALSE))</f>
        <v/>
      </c>
      <c r="H286" s="141" t="str">
        <f>IF($A286="","",VLOOKUP($P286,入力!$A$11:$M$310,9,FALSE))</f>
        <v/>
      </c>
      <c r="I286" s="142"/>
      <c r="J286" s="51" t="str">
        <f>IF($A286="","",VLOOKUP($P286,入力!$A$11:$M$310,10,FALSE))</f>
        <v/>
      </c>
      <c r="K286" s="51" t="str">
        <f>IF($A286="","",IF(VLOOKUP($P286,入力!$A$11:$M$310,11,FALSE)=1,"1.自己採取",IF(VLOOKUP($P286,入力!$A$11:$M$310,11,FALSE)=2,"2.医師採取",IF(VLOOKUP($P286,入力!$A$11:$M$310,11,FALSE)=3,"3.希望なし",""))))</f>
        <v/>
      </c>
      <c r="L286" s="51" t="str">
        <f>IF($A286="","",IF(VLOOKUP($P286,入力!$A$11:$M$310,12,FALSE)=1,"1.超音波",IF(VLOOKUP($P286,入力!$A$11:$M$310,12,FALSE)=2,"2.マンモ","")))</f>
        <v/>
      </c>
      <c r="M286" s="51" t="str">
        <f>IF($A286="","",VLOOKUP($P286,入力!$A$11:$M$310,13,FALSE))</f>
        <v/>
      </c>
      <c r="N286" s="57" t="str">
        <f>IF(M286="","",VLOOKUP(M286,医療機関データ!$A$2:$B$800,2,FALSE))</f>
        <v/>
      </c>
      <c r="O286" s="54" t="str">
        <f t="shared" ref="O286:O294" si="27">IF(B286="","",DATEDIF(F286,45747,"Y"))</f>
        <v/>
      </c>
      <c r="P286" s="37">
        <f>P285+1</f>
        <v>142</v>
      </c>
    </row>
    <row r="287" spans="1:16" ht="36" customHeight="1" x14ac:dyDescent="0.15">
      <c r="A287" s="30" t="str">
        <f>IF(入力!$C153="","",入力!$B$2)</f>
        <v/>
      </c>
      <c r="B287" s="31" t="str">
        <f>IF($A287="","",VLOOKUP($P287,入力!$A$11:$M$310,3,FALSE))</f>
        <v/>
      </c>
      <c r="C287" s="31" t="str">
        <f>IF($A287="","",VLOOKUP($P287,入力!$A$11:$M$310,4,FALSE))</f>
        <v/>
      </c>
      <c r="D287" s="31" t="str">
        <f>IF($A287="","",VLOOKUP($P287,入力!$A$11:$M$310,5,FALSE))</f>
        <v/>
      </c>
      <c r="E287" s="31" t="str">
        <f>IF($A287="","",IF(VLOOKUP($P287,入力!$A$11:$M$310,6,FALSE)=1,"本人","家族"))</f>
        <v/>
      </c>
      <c r="F287" s="52" t="str">
        <f>IF($A287="","",VLOOKUP($P287,入力!$A$11:$M$310,7,FALSE))</f>
        <v/>
      </c>
      <c r="G287" s="31" t="str">
        <f>IF($A287="","",VLOOKUP($P287,入力!$A$11:$M$310,8,FALSE))</f>
        <v/>
      </c>
      <c r="H287" s="141" t="str">
        <f>IF($A287="","",VLOOKUP($P287,入力!$A$11:$M$310,9,FALSE))</f>
        <v/>
      </c>
      <c r="I287" s="142"/>
      <c r="J287" s="51" t="str">
        <f>IF($A287="","",VLOOKUP($P287,入力!$A$11:$M$310,10,FALSE))</f>
        <v/>
      </c>
      <c r="K287" s="51" t="str">
        <f>IF($A287="","",IF(VLOOKUP($P287,入力!$A$11:$M$310,11,FALSE)=1,"1.自己採取",IF(VLOOKUP($P287,入力!$A$11:$M$310,11,FALSE)=2,"2.医師採取",IF(VLOOKUP($P287,入力!$A$11:$M$310,11,FALSE)=3,"3.希望なし",""))))</f>
        <v/>
      </c>
      <c r="L287" s="51" t="str">
        <f>IF($A287="","",IF(VLOOKUP($P287,入力!$A$11:$M$310,12,FALSE)=1,"1.超音波",IF(VLOOKUP($P287,入力!$A$11:$M$310,12,FALSE)=2,"2.マンモ","")))</f>
        <v/>
      </c>
      <c r="M287" s="51" t="str">
        <f>IF($A287="","",VLOOKUP($P287,入力!$A$11:$M$310,13,FALSE))</f>
        <v/>
      </c>
      <c r="N287" s="57" t="str">
        <f>IF(M287="","",VLOOKUP(M287,医療機関データ!$A$2:$B$800,2,FALSE))</f>
        <v/>
      </c>
      <c r="O287" s="54" t="str">
        <f t="shared" si="27"/>
        <v/>
      </c>
      <c r="P287" s="37">
        <f t="shared" ref="P287:P294" si="28">P286+1</f>
        <v>143</v>
      </c>
    </row>
    <row r="288" spans="1:16" ht="36" customHeight="1" x14ac:dyDescent="0.15">
      <c r="A288" s="30" t="str">
        <f>IF(入力!$C154="","",入力!$B$2)</f>
        <v/>
      </c>
      <c r="B288" s="31" t="str">
        <f>IF($A288="","",VLOOKUP($P288,入力!$A$11:$M$310,3,FALSE))</f>
        <v/>
      </c>
      <c r="C288" s="31" t="str">
        <f>IF($A288="","",VLOOKUP($P288,入力!$A$11:$M$310,4,FALSE))</f>
        <v/>
      </c>
      <c r="D288" s="31" t="str">
        <f>IF($A288="","",VLOOKUP($P288,入力!$A$11:$M$310,5,FALSE))</f>
        <v/>
      </c>
      <c r="E288" s="31" t="str">
        <f>IF($A288="","",IF(VLOOKUP($P288,入力!$A$11:$M$310,6,FALSE)=1,"本人","家族"))</f>
        <v/>
      </c>
      <c r="F288" s="52" t="str">
        <f>IF($A288="","",VLOOKUP($P288,入力!$A$11:$M$310,7,FALSE))</f>
        <v/>
      </c>
      <c r="G288" s="31" t="str">
        <f>IF($A288="","",VLOOKUP($P288,入力!$A$11:$M$310,8,FALSE))</f>
        <v/>
      </c>
      <c r="H288" s="141" t="str">
        <f>IF($A288="","",VLOOKUP($P288,入力!$A$11:$M$310,9,FALSE))</f>
        <v/>
      </c>
      <c r="I288" s="142"/>
      <c r="J288" s="51" t="str">
        <f>IF($A288="","",VLOOKUP($P288,入力!$A$11:$M$310,10,FALSE))</f>
        <v/>
      </c>
      <c r="K288" s="51" t="str">
        <f>IF($A288="","",IF(VLOOKUP($P288,入力!$A$11:$M$310,11,FALSE)=1,"1.自己採取",IF(VLOOKUP($P288,入力!$A$11:$M$310,11,FALSE)=2,"2.医師採取",IF(VLOOKUP($P288,入力!$A$11:$M$310,11,FALSE)=3,"3.希望なし",""))))</f>
        <v/>
      </c>
      <c r="L288" s="51" t="str">
        <f>IF($A288="","",IF(VLOOKUP($P288,入力!$A$11:$M$310,12,FALSE)=1,"1.超音波",IF(VLOOKUP($P288,入力!$A$11:$M$310,12,FALSE)=2,"2.マンモ","")))</f>
        <v/>
      </c>
      <c r="M288" s="51" t="str">
        <f>IF($A288="","",VLOOKUP($P288,入力!$A$11:$M$310,13,FALSE))</f>
        <v/>
      </c>
      <c r="N288" s="57" t="str">
        <f>IF(M288="","",VLOOKUP(M288,医療機関データ!$A$2:$B$800,2,FALSE))</f>
        <v/>
      </c>
      <c r="O288" s="54" t="str">
        <f t="shared" si="27"/>
        <v/>
      </c>
      <c r="P288" s="37">
        <f t="shared" si="28"/>
        <v>144</v>
      </c>
    </row>
    <row r="289" spans="1:16" ht="36" customHeight="1" x14ac:dyDescent="0.15">
      <c r="A289" s="30" t="str">
        <f>IF(入力!$C155="","",入力!$B$2)</f>
        <v/>
      </c>
      <c r="B289" s="31" t="str">
        <f>IF($A289="","",VLOOKUP($P289,入力!$A$11:$M$310,3,FALSE))</f>
        <v/>
      </c>
      <c r="C289" s="31" t="str">
        <f>IF($A289="","",VLOOKUP($P289,入力!$A$11:$M$310,4,FALSE))</f>
        <v/>
      </c>
      <c r="D289" s="31" t="str">
        <f>IF($A289="","",VLOOKUP($P289,入力!$A$11:$M$310,5,FALSE))</f>
        <v/>
      </c>
      <c r="E289" s="31" t="str">
        <f>IF($A289="","",IF(VLOOKUP($P289,入力!$A$11:$M$310,6,FALSE)=1,"本人","家族"))</f>
        <v/>
      </c>
      <c r="F289" s="52" t="str">
        <f>IF($A289="","",VLOOKUP($P289,入力!$A$11:$M$310,7,FALSE))</f>
        <v/>
      </c>
      <c r="G289" s="31" t="str">
        <f>IF($A289="","",VLOOKUP($P289,入力!$A$11:$M$310,8,FALSE))</f>
        <v/>
      </c>
      <c r="H289" s="141" t="str">
        <f>IF($A289="","",VLOOKUP($P289,入力!$A$11:$M$310,9,FALSE))</f>
        <v/>
      </c>
      <c r="I289" s="142"/>
      <c r="J289" s="51" t="str">
        <f>IF($A289="","",VLOOKUP($P289,入力!$A$11:$M$310,10,FALSE))</f>
        <v/>
      </c>
      <c r="K289" s="51" t="str">
        <f>IF($A289="","",IF(VLOOKUP($P289,入力!$A$11:$M$310,11,FALSE)=1,"1.自己採取",IF(VLOOKUP($P289,入力!$A$11:$M$310,11,FALSE)=2,"2.医師採取",IF(VLOOKUP($P289,入力!$A$11:$M$310,11,FALSE)=3,"3.希望なし",""))))</f>
        <v/>
      </c>
      <c r="L289" s="51" t="str">
        <f>IF($A289="","",IF(VLOOKUP($P289,入力!$A$11:$M$310,12,FALSE)=1,"1.超音波",IF(VLOOKUP($P289,入力!$A$11:$M$310,12,FALSE)=2,"2.マンモ","")))</f>
        <v/>
      </c>
      <c r="M289" s="51" t="str">
        <f>IF($A289="","",VLOOKUP($P289,入力!$A$11:$M$310,13,FALSE))</f>
        <v/>
      </c>
      <c r="N289" s="57" t="str">
        <f>IF(M289="","",VLOOKUP(M289,医療機関データ!$A$2:$B$800,2,FALSE))</f>
        <v/>
      </c>
      <c r="O289" s="54" t="str">
        <f t="shared" si="27"/>
        <v/>
      </c>
      <c r="P289" s="37">
        <f t="shared" si="28"/>
        <v>145</v>
      </c>
    </row>
    <row r="290" spans="1:16" ht="36" customHeight="1" x14ac:dyDescent="0.15">
      <c r="A290" s="30" t="str">
        <f>IF(入力!$C156="","",入力!$B$2)</f>
        <v/>
      </c>
      <c r="B290" s="31" t="str">
        <f>IF($A290="","",VLOOKUP($P290,入力!$A$11:$M$310,3,FALSE))</f>
        <v/>
      </c>
      <c r="C290" s="31" t="str">
        <f>IF($A290="","",VLOOKUP($P290,入力!$A$11:$M$310,4,FALSE))</f>
        <v/>
      </c>
      <c r="D290" s="31" t="str">
        <f>IF($A290="","",VLOOKUP($P290,入力!$A$11:$M$310,5,FALSE))</f>
        <v/>
      </c>
      <c r="E290" s="31" t="str">
        <f>IF($A290="","",IF(VLOOKUP($P290,入力!$A$11:$M$310,6,FALSE)=1,"本人","家族"))</f>
        <v/>
      </c>
      <c r="F290" s="52" t="str">
        <f>IF($A290="","",VLOOKUP($P290,入力!$A$11:$M$310,7,FALSE))</f>
        <v/>
      </c>
      <c r="G290" s="31" t="str">
        <f>IF($A290="","",VLOOKUP($P290,入力!$A$11:$M$310,8,FALSE))</f>
        <v/>
      </c>
      <c r="H290" s="141" t="str">
        <f>IF($A290="","",VLOOKUP($P290,入力!$A$11:$M$310,9,FALSE))</f>
        <v/>
      </c>
      <c r="I290" s="142"/>
      <c r="J290" s="51" t="str">
        <f>IF($A290="","",VLOOKUP($P290,入力!$A$11:$M$310,10,FALSE))</f>
        <v/>
      </c>
      <c r="K290" s="51" t="str">
        <f>IF($A290="","",IF(VLOOKUP($P290,入力!$A$11:$M$310,11,FALSE)=1,"1.自己採取",IF(VLOOKUP($P290,入力!$A$11:$M$310,11,FALSE)=2,"2.医師採取",IF(VLOOKUP($P290,入力!$A$11:$M$310,11,FALSE)=3,"3.希望なし",""))))</f>
        <v/>
      </c>
      <c r="L290" s="51" t="str">
        <f>IF($A290="","",IF(VLOOKUP($P290,入力!$A$11:$M$310,12,FALSE)=1,"1.超音波",IF(VLOOKUP($P290,入力!$A$11:$M$310,12,FALSE)=2,"2.マンモ","")))</f>
        <v/>
      </c>
      <c r="M290" s="51" t="str">
        <f>IF($A290="","",VLOOKUP($P290,入力!$A$11:$M$310,13,FALSE))</f>
        <v/>
      </c>
      <c r="N290" s="57" t="str">
        <f>IF(M290="","",VLOOKUP(M290,医療機関データ!$A$2:$B$800,2,FALSE))</f>
        <v/>
      </c>
      <c r="O290" s="54" t="str">
        <f t="shared" si="27"/>
        <v/>
      </c>
      <c r="P290" s="37">
        <f t="shared" si="28"/>
        <v>146</v>
      </c>
    </row>
    <row r="291" spans="1:16" ht="36" customHeight="1" x14ac:dyDescent="0.15">
      <c r="A291" s="30" t="str">
        <f>IF(入力!$C157="","",入力!$B$2)</f>
        <v/>
      </c>
      <c r="B291" s="31" t="str">
        <f>IF($A291="","",VLOOKUP($P291,入力!$A$11:$M$310,3,FALSE))</f>
        <v/>
      </c>
      <c r="C291" s="31" t="str">
        <f>IF($A291="","",VLOOKUP($P291,入力!$A$11:$M$310,4,FALSE))</f>
        <v/>
      </c>
      <c r="D291" s="31" t="str">
        <f>IF($A291="","",VLOOKUP($P291,入力!$A$11:$M$310,5,FALSE))</f>
        <v/>
      </c>
      <c r="E291" s="31" t="str">
        <f>IF($A291="","",IF(VLOOKUP($P291,入力!$A$11:$M$310,6,FALSE)=1,"本人","家族"))</f>
        <v/>
      </c>
      <c r="F291" s="52" t="str">
        <f>IF($A291="","",VLOOKUP($P291,入力!$A$11:$M$310,7,FALSE))</f>
        <v/>
      </c>
      <c r="G291" s="31" t="str">
        <f>IF($A291="","",VLOOKUP($P291,入力!$A$11:$M$310,8,FALSE))</f>
        <v/>
      </c>
      <c r="H291" s="141" t="str">
        <f>IF($A291="","",VLOOKUP($P291,入力!$A$11:$M$310,9,FALSE))</f>
        <v/>
      </c>
      <c r="I291" s="142"/>
      <c r="J291" s="51" t="str">
        <f>IF($A291="","",VLOOKUP($P291,入力!$A$11:$M$310,10,FALSE))</f>
        <v/>
      </c>
      <c r="K291" s="51" t="str">
        <f>IF($A291="","",IF(VLOOKUP($P291,入力!$A$11:$M$310,11,FALSE)=1,"1.自己採取",IF(VLOOKUP($P291,入力!$A$11:$M$310,11,FALSE)=2,"2.医師採取",IF(VLOOKUP($P291,入力!$A$11:$M$310,11,FALSE)=3,"3.希望なし",""))))</f>
        <v/>
      </c>
      <c r="L291" s="51" t="str">
        <f>IF($A291="","",IF(VLOOKUP($P291,入力!$A$11:$M$310,12,FALSE)=1,"1.超音波",IF(VLOOKUP($P291,入力!$A$11:$M$310,12,FALSE)=2,"2.マンモ","")))</f>
        <v/>
      </c>
      <c r="M291" s="51" t="str">
        <f>IF($A291="","",VLOOKUP($P291,入力!$A$11:$M$310,13,FALSE))</f>
        <v/>
      </c>
      <c r="N291" s="57" t="str">
        <f>IF(M291="","",VLOOKUP(M291,医療機関データ!$A$2:$B$800,2,FALSE))</f>
        <v/>
      </c>
      <c r="O291" s="54" t="str">
        <f t="shared" si="27"/>
        <v/>
      </c>
      <c r="P291" s="37">
        <f t="shared" si="28"/>
        <v>147</v>
      </c>
    </row>
    <row r="292" spans="1:16" ht="36" customHeight="1" x14ac:dyDescent="0.15">
      <c r="A292" s="30" t="str">
        <f>IF(入力!$C158="","",入力!$B$2)</f>
        <v/>
      </c>
      <c r="B292" s="31" t="str">
        <f>IF($A292="","",VLOOKUP($P292,入力!$A$11:$M$310,3,FALSE))</f>
        <v/>
      </c>
      <c r="C292" s="31" t="str">
        <f>IF($A292="","",VLOOKUP($P292,入力!$A$11:$M$310,4,FALSE))</f>
        <v/>
      </c>
      <c r="D292" s="31" t="str">
        <f>IF($A292="","",VLOOKUP($P292,入力!$A$11:$M$310,5,FALSE))</f>
        <v/>
      </c>
      <c r="E292" s="31" t="str">
        <f>IF($A292="","",IF(VLOOKUP($P292,入力!$A$11:$M$310,6,FALSE)=1,"本人","家族"))</f>
        <v/>
      </c>
      <c r="F292" s="52" t="str">
        <f>IF($A292="","",VLOOKUP($P292,入力!$A$11:$M$310,7,FALSE))</f>
        <v/>
      </c>
      <c r="G292" s="31" t="str">
        <f>IF($A292="","",VLOOKUP($P292,入力!$A$11:$M$310,8,FALSE))</f>
        <v/>
      </c>
      <c r="H292" s="141" t="str">
        <f>IF($A292="","",VLOOKUP($P292,入力!$A$11:$M$310,9,FALSE))</f>
        <v/>
      </c>
      <c r="I292" s="142"/>
      <c r="J292" s="51" t="str">
        <f>IF($A292="","",VLOOKUP($P292,入力!$A$11:$M$310,10,FALSE))</f>
        <v/>
      </c>
      <c r="K292" s="51" t="str">
        <f>IF($A292="","",IF(VLOOKUP($P292,入力!$A$11:$M$310,11,FALSE)=1,"1.自己採取",IF(VLOOKUP($P292,入力!$A$11:$M$310,11,FALSE)=2,"2.医師採取",IF(VLOOKUP($P292,入力!$A$11:$M$310,11,FALSE)=3,"3.希望なし",""))))</f>
        <v/>
      </c>
      <c r="L292" s="51" t="str">
        <f>IF($A292="","",IF(VLOOKUP($P292,入力!$A$11:$M$310,12,FALSE)=1,"1.超音波",IF(VLOOKUP($P292,入力!$A$11:$M$310,12,FALSE)=2,"2.マンモ","")))</f>
        <v/>
      </c>
      <c r="M292" s="51" t="str">
        <f>IF($A292="","",VLOOKUP($P292,入力!$A$11:$M$310,13,FALSE))</f>
        <v/>
      </c>
      <c r="N292" s="57" t="str">
        <f>IF(M292="","",VLOOKUP(M292,医療機関データ!$A$2:$B$800,2,FALSE))</f>
        <v/>
      </c>
      <c r="O292" s="54" t="str">
        <f t="shared" si="27"/>
        <v/>
      </c>
      <c r="P292" s="37">
        <f t="shared" si="28"/>
        <v>148</v>
      </c>
    </row>
    <row r="293" spans="1:16" ht="36" customHeight="1" x14ac:dyDescent="0.15">
      <c r="A293" s="30" t="str">
        <f>IF(入力!$C159="","",入力!$B$2)</f>
        <v/>
      </c>
      <c r="B293" s="31" t="str">
        <f>IF($A293="","",VLOOKUP($P293,入力!$A$11:$M$310,3,FALSE))</f>
        <v/>
      </c>
      <c r="C293" s="31" t="str">
        <f>IF($A293="","",VLOOKUP($P293,入力!$A$11:$M$310,4,FALSE))</f>
        <v/>
      </c>
      <c r="D293" s="31" t="str">
        <f>IF($A293="","",VLOOKUP($P293,入力!$A$11:$M$310,5,FALSE))</f>
        <v/>
      </c>
      <c r="E293" s="31" t="str">
        <f>IF($A293="","",IF(VLOOKUP($P293,入力!$A$11:$M$310,6,FALSE)=1,"本人","家族"))</f>
        <v/>
      </c>
      <c r="F293" s="52" t="str">
        <f>IF($A293="","",VLOOKUP($P293,入力!$A$11:$M$310,7,FALSE))</f>
        <v/>
      </c>
      <c r="G293" s="31" t="str">
        <f>IF($A293="","",VLOOKUP($P293,入力!$A$11:$M$310,8,FALSE))</f>
        <v/>
      </c>
      <c r="H293" s="141" t="str">
        <f>IF($A293="","",VLOOKUP($P293,入力!$A$11:$M$310,9,FALSE))</f>
        <v/>
      </c>
      <c r="I293" s="142"/>
      <c r="J293" s="51" t="str">
        <f>IF($A293="","",VLOOKUP($P293,入力!$A$11:$M$310,10,FALSE))</f>
        <v/>
      </c>
      <c r="K293" s="51" t="str">
        <f>IF($A293="","",IF(VLOOKUP($P293,入力!$A$11:$M$310,11,FALSE)=1,"1.自己採取",IF(VLOOKUP($P293,入力!$A$11:$M$310,11,FALSE)=2,"2.医師採取",IF(VLOOKUP($P293,入力!$A$11:$M$310,11,FALSE)=3,"3.希望なし",""))))</f>
        <v/>
      </c>
      <c r="L293" s="51" t="str">
        <f>IF($A293="","",IF(VLOOKUP($P293,入力!$A$11:$M$310,12,FALSE)=1,"1.超音波",IF(VLOOKUP($P293,入力!$A$11:$M$310,12,FALSE)=2,"2.マンモ","")))</f>
        <v/>
      </c>
      <c r="M293" s="51" t="str">
        <f>IF($A293="","",VLOOKUP($P293,入力!$A$11:$M$310,13,FALSE))</f>
        <v/>
      </c>
      <c r="N293" s="57" t="str">
        <f>IF(M293="","",VLOOKUP(M293,医療機関データ!$A$2:$B$800,2,FALSE))</f>
        <v/>
      </c>
      <c r="O293" s="54" t="str">
        <f t="shared" si="27"/>
        <v/>
      </c>
      <c r="P293" s="37">
        <f t="shared" si="28"/>
        <v>149</v>
      </c>
    </row>
    <row r="294" spans="1:16" ht="36" customHeight="1" thickBot="1" x14ac:dyDescent="0.2">
      <c r="A294" s="30" t="str">
        <f>IF(入力!$C160="","",入力!$B$2)</f>
        <v/>
      </c>
      <c r="B294" s="31" t="str">
        <f>IF($A294="","",VLOOKUP($P294,入力!$A$11:$M$310,3,FALSE))</f>
        <v/>
      </c>
      <c r="C294" s="31" t="str">
        <f>IF($A294="","",VLOOKUP($P294,入力!$A$11:$M$310,4,FALSE))</f>
        <v/>
      </c>
      <c r="D294" s="31" t="str">
        <f>IF($A294="","",VLOOKUP($P294,入力!$A$11:$M$310,5,FALSE))</f>
        <v/>
      </c>
      <c r="E294" s="31" t="str">
        <f>IF($A294="","",IF(VLOOKUP($P294,入力!$A$11:$M$310,6,FALSE)=1,"本人","家族"))</f>
        <v/>
      </c>
      <c r="F294" s="52" t="str">
        <f>IF($A294="","",VLOOKUP($P294,入力!$A$11:$M$310,7,FALSE))</f>
        <v/>
      </c>
      <c r="G294" s="31" t="str">
        <f>IF($A294="","",VLOOKUP($P294,入力!$A$11:$M$310,8,FALSE))</f>
        <v/>
      </c>
      <c r="H294" s="141" t="str">
        <f>IF($A294="","",VLOOKUP($P294,入力!$A$11:$M$310,9,FALSE))</f>
        <v/>
      </c>
      <c r="I294" s="142"/>
      <c r="J294" s="53" t="str">
        <f>IF($A294="","",VLOOKUP($P294,入力!$A$11:$M$310,10,FALSE))</f>
        <v/>
      </c>
      <c r="K294" s="53" t="str">
        <f>IF($A294="","",IF(VLOOKUP($P294,入力!$A$11:$M$310,11,FALSE)=1,"1.自己採取",IF(VLOOKUP($P294,入力!$A$11:$M$310,11,FALSE)=2,"2.医師採取",IF(VLOOKUP($P294,入力!$A$11:$M$310,11,FALSE)=3,"3.希望なし",""))))</f>
        <v/>
      </c>
      <c r="L294" s="53" t="str">
        <f>IF($A294="","",IF(VLOOKUP($P294,入力!$A$11:$M$310,12,FALSE)=1,"1.超音波",IF(VLOOKUP($P294,入力!$A$11:$M$310,12,FALSE)=2,"2.マンモ","")))</f>
        <v/>
      </c>
      <c r="M294" s="53" t="str">
        <f>IF($A294="","",VLOOKUP($P294,入力!$A$11:$M$310,13,FALSE))</f>
        <v/>
      </c>
      <c r="N294" s="58" t="str">
        <f>IF(M294="","",VLOOKUP(M294,医療機関データ!$A$2:$B$800,2,FALSE))</f>
        <v/>
      </c>
      <c r="O294" s="54" t="str">
        <f t="shared" si="27"/>
        <v/>
      </c>
      <c r="P294" s="37">
        <f t="shared" si="28"/>
        <v>150</v>
      </c>
    </row>
    <row r="295" spans="1:16" ht="21" customHeight="1" x14ac:dyDescent="0.15">
      <c r="A295" s="146" t="s">
        <v>809</v>
      </c>
      <c r="B295" s="47" t="s">
        <v>807</v>
      </c>
      <c r="C295" s="32"/>
      <c r="D295" s="32"/>
      <c r="E295" s="32"/>
      <c r="F295" s="32"/>
      <c r="G295" s="32"/>
      <c r="H295" s="32"/>
      <c r="I295" s="32"/>
      <c r="J295" s="33"/>
      <c r="K295" s="34"/>
      <c r="L295" s="35" t="s">
        <v>8</v>
      </c>
      <c r="M295" s="35" t="s">
        <v>9</v>
      </c>
      <c r="N295" s="36"/>
      <c r="O295" s="55"/>
    </row>
    <row r="296" spans="1:16" ht="21" customHeight="1" x14ac:dyDescent="0.15">
      <c r="A296" s="147"/>
      <c r="B296" s="48" t="s">
        <v>806</v>
      </c>
      <c r="C296" s="38"/>
      <c r="D296" s="38"/>
      <c r="E296" s="38"/>
      <c r="F296" s="38"/>
      <c r="G296" s="38"/>
      <c r="H296" s="38"/>
      <c r="I296" s="38"/>
      <c r="J296" s="38"/>
      <c r="K296" s="39" t="s">
        <v>16</v>
      </c>
      <c r="L296" s="40">
        <f>COUNTIFS(E285:E294,"本人",O285:O294,"&lt;40")</f>
        <v>0</v>
      </c>
      <c r="M296" s="40">
        <f>COUNTIFS(E285:E294,"家族",O285:O294,"&lt;40")</f>
        <v>0</v>
      </c>
      <c r="N296" s="41"/>
    </row>
    <row r="297" spans="1:16" ht="21" customHeight="1" x14ac:dyDescent="0.15">
      <c r="A297" s="147"/>
      <c r="B297" s="48" t="s">
        <v>805</v>
      </c>
      <c r="C297" s="38"/>
      <c r="D297" s="38"/>
      <c r="E297" s="38"/>
      <c r="F297" s="38"/>
      <c r="G297" s="38"/>
      <c r="H297" s="38"/>
      <c r="I297" s="38"/>
      <c r="J297" s="38"/>
      <c r="K297" s="39" t="s">
        <v>17</v>
      </c>
      <c r="L297" s="42">
        <f>COUNTIFS(E285:E294,"本人",O285:O294,"&gt;=40")</f>
        <v>0</v>
      </c>
      <c r="M297" s="43">
        <f>COUNTIFS(E285:E294,"家族",O285:O294,"&gt;=40")</f>
        <v>0</v>
      </c>
      <c r="N297" s="41"/>
    </row>
    <row r="298" spans="1:16" ht="21" customHeight="1" x14ac:dyDescent="0.15">
      <c r="A298" s="147"/>
      <c r="B298" s="48" t="s">
        <v>808</v>
      </c>
      <c r="C298" s="38"/>
      <c r="D298" s="38"/>
      <c r="E298" s="38"/>
      <c r="F298" s="38"/>
      <c r="G298" s="38"/>
      <c r="H298" s="38"/>
      <c r="I298" s="38"/>
      <c r="J298" s="38"/>
      <c r="K298" s="44" t="s">
        <v>18</v>
      </c>
      <c r="L298" s="45">
        <f>SUM(L296:L297)</f>
        <v>0</v>
      </c>
      <c r="M298" s="45">
        <f>SUM(M296:M297)</f>
        <v>0</v>
      </c>
      <c r="N298" s="41"/>
    </row>
    <row r="299" spans="1:16" ht="21" customHeight="1" x14ac:dyDescent="0.15">
      <c r="A299" s="147"/>
      <c r="B299" s="48" t="str">
        <f>$B$19</f>
        <v>⑤申込締切日は、令和8年1月7日（水）です。＜FAXは不可＞</v>
      </c>
      <c r="C299" s="38"/>
      <c r="D299" s="38"/>
      <c r="E299" s="38"/>
      <c r="F299" s="38"/>
      <c r="G299" s="38"/>
      <c r="H299" s="38"/>
      <c r="I299" s="38"/>
      <c r="J299" s="38"/>
      <c r="L299" s="148">
        <f>SUM(L298:M298)</f>
        <v>0</v>
      </c>
      <c r="M299" s="149"/>
    </row>
    <row r="300" spans="1:16" ht="21" customHeight="1" x14ac:dyDescent="0.15">
      <c r="B300" s="123" t="s">
        <v>810</v>
      </c>
      <c r="C300" s="124"/>
      <c r="D300" s="124"/>
      <c r="E300" s="124"/>
      <c r="F300" s="124"/>
      <c r="G300" s="124"/>
      <c r="H300" s="124"/>
      <c r="I300" s="124"/>
      <c r="J300" s="124"/>
      <c r="K300" s="124"/>
      <c r="L300" s="125"/>
    </row>
    <row r="301" spans="1:16" ht="27" customHeight="1" x14ac:dyDescent="0.15">
      <c r="A301" s="155" t="str">
        <f>$A$1</f>
        <v>令和８年度　春季女性生活習慣病予防健診</v>
      </c>
      <c r="B301" s="155"/>
      <c r="C301" s="126"/>
      <c r="D301" s="126"/>
      <c r="E301" s="126"/>
      <c r="F301" s="126"/>
      <c r="G301" s="16"/>
      <c r="H301" s="17"/>
      <c r="I301" s="17"/>
      <c r="M301" s="19"/>
      <c r="N301" s="18">
        <f>N281+1</f>
        <v>16</v>
      </c>
    </row>
    <row r="302" spans="1:16" ht="27" customHeight="1" x14ac:dyDescent="0.15">
      <c r="A302" s="127" t="s">
        <v>0</v>
      </c>
      <c r="B302" s="128"/>
      <c r="C302" s="49"/>
      <c r="D302" s="143" t="s">
        <v>812</v>
      </c>
      <c r="E302" s="143"/>
      <c r="F302" s="143"/>
      <c r="G302" s="143"/>
      <c r="H302" s="20" t="s">
        <v>1</v>
      </c>
      <c r="I302" s="150" t="str">
        <f>$I$2</f>
        <v/>
      </c>
      <c r="J302" s="151"/>
      <c r="K302" s="152"/>
      <c r="L302" s="50" t="s">
        <v>2</v>
      </c>
      <c r="M302" s="132" t="str">
        <f>$M$2</f>
        <v/>
      </c>
      <c r="N302" s="132"/>
    </row>
    <row r="303" spans="1:16" ht="27" customHeight="1" thickBot="1" x14ac:dyDescent="0.2">
      <c r="A303" s="21" t="s">
        <v>3</v>
      </c>
      <c r="B303" s="22">
        <f>$B$3</f>
        <v>278</v>
      </c>
      <c r="C303" s="109"/>
      <c r="D303" s="133" t="str">
        <f>$D$3</f>
        <v>東京金属事業健康保険組合</v>
      </c>
      <c r="E303" s="133"/>
      <c r="F303" s="133"/>
      <c r="G303" s="133"/>
      <c r="H303" s="23" t="s">
        <v>4</v>
      </c>
      <c r="I303" s="134" t="str">
        <f>$I$3</f>
        <v/>
      </c>
      <c r="J303" s="135"/>
      <c r="K303" s="136"/>
      <c r="L303" s="46" t="s">
        <v>5</v>
      </c>
      <c r="M303" s="137" t="str">
        <f>$M$3</f>
        <v/>
      </c>
      <c r="N303" s="138"/>
    </row>
    <row r="304" spans="1:16" ht="48" customHeight="1" x14ac:dyDescent="0.15">
      <c r="A304" s="24" t="s">
        <v>801</v>
      </c>
      <c r="B304" s="25" t="s">
        <v>802</v>
      </c>
      <c r="C304" s="26" t="s">
        <v>14</v>
      </c>
      <c r="D304" s="27" t="s">
        <v>800</v>
      </c>
      <c r="E304" s="27" t="s">
        <v>6</v>
      </c>
      <c r="F304" s="27" t="s">
        <v>7</v>
      </c>
      <c r="G304" s="28" t="s">
        <v>796</v>
      </c>
      <c r="H304" s="144" t="s">
        <v>15</v>
      </c>
      <c r="I304" s="145"/>
      <c r="J304" s="27" t="s">
        <v>793</v>
      </c>
      <c r="K304" s="14" t="s">
        <v>10</v>
      </c>
      <c r="L304" s="15" t="s">
        <v>11</v>
      </c>
      <c r="M304" s="4" t="s">
        <v>12</v>
      </c>
      <c r="N304" s="29" t="s">
        <v>13</v>
      </c>
    </row>
    <row r="305" spans="1:16" ht="36" customHeight="1" x14ac:dyDescent="0.15">
      <c r="A305" s="30" t="str">
        <f>IF(入力!$C161="","",入力!$B$2)</f>
        <v/>
      </c>
      <c r="B305" s="31" t="str">
        <f>IF($A305="","",VLOOKUP($P305,入力!$A$11:$M$310,3,FALSE))</f>
        <v/>
      </c>
      <c r="C305" s="31" t="str">
        <f>IF($A305="","",VLOOKUP($P305,入力!$A$11:$M$310,4,FALSE))</f>
        <v/>
      </c>
      <c r="D305" s="31" t="str">
        <f>IF($A305="","",VLOOKUP($P305,入力!$A$11:$M$310,5,FALSE))</f>
        <v/>
      </c>
      <c r="E305" s="31" t="str">
        <f>IF($A305="","",IF(VLOOKUP($P305,入力!$A$11:$M$310,6,FALSE)=1,"本人","家族"))</f>
        <v/>
      </c>
      <c r="F305" s="52" t="str">
        <f>IF($A305="","",VLOOKUP($P305,入力!$A$11:$M$310,7,FALSE))</f>
        <v/>
      </c>
      <c r="G305" s="31" t="str">
        <f>IF($A305="","",VLOOKUP($P305,入力!$A$11:$M$310,8,FALSE))</f>
        <v/>
      </c>
      <c r="H305" s="141" t="str">
        <f>IF($A305="","",VLOOKUP($P305,入力!$A$11:$M$310,9,FALSE))</f>
        <v/>
      </c>
      <c r="I305" s="142"/>
      <c r="J305" s="51" t="str">
        <f>IF($A305="","",VLOOKUP($P305,入力!$A$11:$M$310,10,FALSE))</f>
        <v/>
      </c>
      <c r="K305" s="51" t="str">
        <f>IF($A305="","",IF(VLOOKUP($P305,入力!$A$11:$M$310,11,FALSE)=1,"1.自己採取",IF(VLOOKUP($P305,入力!$A$11:$M$310,11,FALSE)=2,"2.医師採取",IF(VLOOKUP($P305,入力!$A$11:$M$310,11,FALSE)=3,"3.希望なし",""))))</f>
        <v/>
      </c>
      <c r="L305" s="51" t="str">
        <f>IF($A305="","",IF(VLOOKUP($P305,入力!$A$11:$M$310,12,FALSE)=1,"1.超音波",IF(VLOOKUP($P305,入力!$A$11:$M$310,12,FALSE)=2,"2.マンモ","")))</f>
        <v/>
      </c>
      <c r="M305" s="51" t="str">
        <f>IF($A305="","",VLOOKUP($P305,入力!$A$11:$M$310,13,FALSE))</f>
        <v/>
      </c>
      <c r="N305" s="57" t="str">
        <f>IF(M305="","",VLOOKUP(M305,医療機関データ!$A$2:$B$800,2,FALSE))</f>
        <v/>
      </c>
      <c r="O305" s="54" t="str">
        <f>IF(B305="","",DATEDIF(F305,45747,"Y"))</f>
        <v/>
      </c>
      <c r="P305" s="37">
        <f>P294+1</f>
        <v>151</v>
      </c>
    </row>
    <row r="306" spans="1:16" ht="36" customHeight="1" x14ac:dyDescent="0.15">
      <c r="A306" s="30" t="str">
        <f>IF(入力!$C162="","",入力!$B$2)</f>
        <v/>
      </c>
      <c r="B306" s="31" t="str">
        <f>IF($A306="","",VLOOKUP($P306,入力!$A$11:$M$310,3,FALSE))</f>
        <v/>
      </c>
      <c r="C306" s="31" t="str">
        <f>IF($A306="","",VLOOKUP($P306,入力!$A$11:$M$310,4,FALSE))</f>
        <v/>
      </c>
      <c r="D306" s="31" t="str">
        <f>IF($A306="","",VLOOKUP($P306,入力!$A$11:$M$310,5,FALSE))</f>
        <v/>
      </c>
      <c r="E306" s="31" t="str">
        <f>IF($A306="","",IF(VLOOKUP($P306,入力!$A$11:$M$310,6,FALSE)=1,"本人","家族"))</f>
        <v/>
      </c>
      <c r="F306" s="52" t="str">
        <f>IF($A306="","",VLOOKUP($P306,入力!$A$11:$M$310,7,FALSE))</f>
        <v/>
      </c>
      <c r="G306" s="31" t="str">
        <f>IF($A306="","",VLOOKUP($P306,入力!$A$11:$M$310,8,FALSE))</f>
        <v/>
      </c>
      <c r="H306" s="141" t="str">
        <f>IF($A306="","",VLOOKUP($P306,入力!$A$11:$M$310,9,FALSE))</f>
        <v/>
      </c>
      <c r="I306" s="142"/>
      <c r="J306" s="51" t="str">
        <f>IF($A306="","",VLOOKUP($P306,入力!$A$11:$M$310,10,FALSE))</f>
        <v/>
      </c>
      <c r="K306" s="51" t="str">
        <f>IF($A306="","",IF(VLOOKUP($P306,入力!$A$11:$M$310,11,FALSE)=1,"1.自己採取",IF(VLOOKUP($P306,入力!$A$11:$M$310,11,FALSE)=2,"2.医師採取",IF(VLOOKUP($P306,入力!$A$11:$M$310,11,FALSE)=3,"3.希望なし",""))))</f>
        <v/>
      </c>
      <c r="L306" s="51" t="str">
        <f>IF($A306="","",IF(VLOOKUP($P306,入力!$A$11:$M$310,12,FALSE)=1,"1.超音波",IF(VLOOKUP($P306,入力!$A$11:$M$310,12,FALSE)=2,"2.マンモ","")))</f>
        <v/>
      </c>
      <c r="M306" s="51" t="str">
        <f>IF($A306="","",VLOOKUP($P306,入力!$A$11:$M$310,13,FALSE))</f>
        <v/>
      </c>
      <c r="N306" s="57" t="str">
        <f>IF(M306="","",VLOOKUP(M306,医療機関データ!$A$2:$B$800,2,FALSE))</f>
        <v/>
      </c>
      <c r="O306" s="54" t="str">
        <f t="shared" ref="O306:O314" si="29">IF(B306="","",DATEDIF(F306,45747,"Y"))</f>
        <v/>
      </c>
      <c r="P306" s="37">
        <f>P305+1</f>
        <v>152</v>
      </c>
    </row>
    <row r="307" spans="1:16" ht="36" customHeight="1" x14ac:dyDescent="0.15">
      <c r="A307" s="30" t="str">
        <f>IF(入力!$C163="","",入力!$B$2)</f>
        <v/>
      </c>
      <c r="B307" s="31" t="str">
        <f>IF($A307="","",VLOOKUP($P307,入力!$A$11:$M$310,3,FALSE))</f>
        <v/>
      </c>
      <c r="C307" s="31" t="str">
        <f>IF($A307="","",VLOOKUP($P307,入力!$A$11:$M$310,4,FALSE))</f>
        <v/>
      </c>
      <c r="D307" s="31" t="str">
        <f>IF($A307="","",VLOOKUP($P307,入力!$A$11:$M$310,5,FALSE))</f>
        <v/>
      </c>
      <c r="E307" s="31" t="str">
        <f>IF($A307="","",IF(VLOOKUP($P307,入力!$A$11:$M$310,6,FALSE)=1,"本人","家族"))</f>
        <v/>
      </c>
      <c r="F307" s="52" t="str">
        <f>IF($A307="","",VLOOKUP($P307,入力!$A$11:$M$310,7,FALSE))</f>
        <v/>
      </c>
      <c r="G307" s="31" t="str">
        <f>IF($A307="","",VLOOKUP($P307,入力!$A$11:$M$310,8,FALSE))</f>
        <v/>
      </c>
      <c r="H307" s="141" t="str">
        <f>IF($A307="","",VLOOKUP($P307,入力!$A$11:$M$310,9,FALSE))</f>
        <v/>
      </c>
      <c r="I307" s="142"/>
      <c r="J307" s="51" t="str">
        <f>IF($A307="","",VLOOKUP($P307,入力!$A$11:$M$310,10,FALSE))</f>
        <v/>
      </c>
      <c r="K307" s="51" t="str">
        <f>IF($A307="","",IF(VLOOKUP($P307,入力!$A$11:$M$310,11,FALSE)=1,"1.自己採取",IF(VLOOKUP($P307,入力!$A$11:$M$310,11,FALSE)=2,"2.医師採取",IF(VLOOKUP($P307,入力!$A$11:$M$310,11,FALSE)=3,"3.希望なし",""))))</f>
        <v/>
      </c>
      <c r="L307" s="51" t="str">
        <f>IF($A307="","",IF(VLOOKUP($P307,入力!$A$11:$M$310,12,FALSE)=1,"1.超音波",IF(VLOOKUP($P307,入力!$A$11:$M$310,12,FALSE)=2,"2.マンモ","")))</f>
        <v/>
      </c>
      <c r="M307" s="51" t="str">
        <f>IF($A307="","",VLOOKUP($P307,入力!$A$11:$M$310,13,FALSE))</f>
        <v/>
      </c>
      <c r="N307" s="57" t="str">
        <f>IF(M307="","",VLOOKUP(M307,医療機関データ!$A$2:$B$800,2,FALSE))</f>
        <v/>
      </c>
      <c r="O307" s="54" t="str">
        <f t="shared" si="29"/>
        <v/>
      </c>
      <c r="P307" s="37">
        <f t="shared" ref="P307:P314" si="30">P306+1</f>
        <v>153</v>
      </c>
    </row>
    <row r="308" spans="1:16" ht="36" customHeight="1" x14ac:dyDescent="0.15">
      <c r="A308" s="30" t="str">
        <f>IF(入力!$C164="","",入力!$B$2)</f>
        <v/>
      </c>
      <c r="B308" s="31" t="str">
        <f>IF($A308="","",VLOOKUP($P308,入力!$A$11:$M$310,3,FALSE))</f>
        <v/>
      </c>
      <c r="C308" s="31" t="str">
        <f>IF($A308="","",VLOOKUP($P308,入力!$A$11:$M$310,4,FALSE))</f>
        <v/>
      </c>
      <c r="D308" s="31" t="str">
        <f>IF($A308="","",VLOOKUP($P308,入力!$A$11:$M$310,5,FALSE))</f>
        <v/>
      </c>
      <c r="E308" s="31" t="str">
        <f>IF($A308="","",IF(VLOOKUP($P308,入力!$A$11:$M$310,6,FALSE)=1,"本人","家族"))</f>
        <v/>
      </c>
      <c r="F308" s="52" t="str">
        <f>IF($A308="","",VLOOKUP($P308,入力!$A$11:$M$310,7,FALSE))</f>
        <v/>
      </c>
      <c r="G308" s="31" t="str">
        <f>IF($A308="","",VLOOKUP($P308,入力!$A$11:$M$310,8,FALSE))</f>
        <v/>
      </c>
      <c r="H308" s="141" t="str">
        <f>IF($A308="","",VLOOKUP($P308,入力!$A$11:$M$310,9,FALSE))</f>
        <v/>
      </c>
      <c r="I308" s="142"/>
      <c r="J308" s="51" t="str">
        <f>IF($A308="","",VLOOKUP($P308,入力!$A$11:$M$310,10,FALSE))</f>
        <v/>
      </c>
      <c r="K308" s="51" t="str">
        <f>IF($A308="","",IF(VLOOKUP($P308,入力!$A$11:$M$310,11,FALSE)=1,"1.自己採取",IF(VLOOKUP($P308,入力!$A$11:$M$310,11,FALSE)=2,"2.医師採取",IF(VLOOKUP($P308,入力!$A$11:$M$310,11,FALSE)=3,"3.希望なし",""))))</f>
        <v/>
      </c>
      <c r="L308" s="51" t="str">
        <f>IF($A308="","",IF(VLOOKUP($P308,入力!$A$11:$M$310,12,FALSE)=1,"1.超音波",IF(VLOOKUP($P308,入力!$A$11:$M$310,12,FALSE)=2,"2.マンモ","")))</f>
        <v/>
      </c>
      <c r="M308" s="51" t="str">
        <f>IF($A308="","",VLOOKUP($P308,入力!$A$11:$M$310,13,FALSE))</f>
        <v/>
      </c>
      <c r="N308" s="57" t="str">
        <f>IF(M308="","",VLOOKUP(M308,医療機関データ!$A$2:$B$800,2,FALSE))</f>
        <v/>
      </c>
      <c r="O308" s="54" t="str">
        <f t="shared" si="29"/>
        <v/>
      </c>
      <c r="P308" s="37">
        <f t="shared" si="30"/>
        <v>154</v>
      </c>
    </row>
    <row r="309" spans="1:16" ht="36" customHeight="1" x14ac:dyDescent="0.15">
      <c r="A309" s="30" t="str">
        <f>IF(入力!$C165="","",入力!$B$2)</f>
        <v/>
      </c>
      <c r="B309" s="31" t="str">
        <f>IF($A309="","",VLOOKUP($P309,入力!$A$11:$M$310,3,FALSE))</f>
        <v/>
      </c>
      <c r="C309" s="31" t="str">
        <f>IF($A309="","",VLOOKUP($P309,入力!$A$11:$M$310,4,FALSE))</f>
        <v/>
      </c>
      <c r="D309" s="31" t="str">
        <f>IF($A309="","",VLOOKUP($P309,入力!$A$11:$M$310,5,FALSE))</f>
        <v/>
      </c>
      <c r="E309" s="31" t="str">
        <f>IF($A309="","",IF(VLOOKUP($P309,入力!$A$11:$M$310,6,FALSE)=1,"本人","家族"))</f>
        <v/>
      </c>
      <c r="F309" s="52" t="str">
        <f>IF($A309="","",VLOOKUP($P309,入力!$A$11:$M$310,7,FALSE))</f>
        <v/>
      </c>
      <c r="G309" s="31" t="str">
        <f>IF($A309="","",VLOOKUP($P309,入力!$A$11:$M$310,8,FALSE))</f>
        <v/>
      </c>
      <c r="H309" s="141" t="str">
        <f>IF($A309="","",VLOOKUP($P309,入力!$A$11:$M$310,9,FALSE))</f>
        <v/>
      </c>
      <c r="I309" s="142"/>
      <c r="J309" s="51" t="str">
        <f>IF($A309="","",VLOOKUP($P309,入力!$A$11:$M$310,10,FALSE))</f>
        <v/>
      </c>
      <c r="K309" s="51" t="str">
        <f>IF($A309="","",IF(VLOOKUP($P309,入力!$A$11:$M$310,11,FALSE)=1,"1.自己採取",IF(VLOOKUP($P309,入力!$A$11:$M$310,11,FALSE)=2,"2.医師採取",IF(VLOOKUP($P309,入力!$A$11:$M$310,11,FALSE)=3,"3.希望なし",""))))</f>
        <v/>
      </c>
      <c r="L309" s="51" t="str">
        <f>IF($A309="","",IF(VLOOKUP($P309,入力!$A$11:$M$310,12,FALSE)=1,"1.超音波",IF(VLOOKUP($P309,入力!$A$11:$M$310,12,FALSE)=2,"2.マンモ","")))</f>
        <v/>
      </c>
      <c r="M309" s="51" t="str">
        <f>IF($A309="","",VLOOKUP($P309,入力!$A$11:$M$310,13,FALSE))</f>
        <v/>
      </c>
      <c r="N309" s="57" t="str">
        <f>IF(M309="","",VLOOKUP(M309,医療機関データ!$A$2:$B$800,2,FALSE))</f>
        <v/>
      </c>
      <c r="O309" s="54" t="str">
        <f t="shared" si="29"/>
        <v/>
      </c>
      <c r="P309" s="37">
        <f t="shared" si="30"/>
        <v>155</v>
      </c>
    </row>
    <row r="310" spans="1:16" ht="36" customHeight="1" x14ac:dyDescent="0.15">
      <c r="A310" s="30" t="str">
        <f>IF(入力!$C166="","",入力!$B$2)</f>
        <v/>
      </c>
      <c r="B310" s="31" t="str">
        <f>IF($A310="","",VLOOKUP($P310,入力!$A$11:$M$310,3,FALSE))</f>
        <v/>
      </c>
      <c r="C310" s="31" t="str">
        <f>IF($A310="","",VLOOKUP($P310,入力!$A$11:$M$310,4,FALSE))</f>
        <v/>
      </c>
      <c r="D310" s="31" t="str">
        <f>IF($A310="","",VLOOKUP($P310,入力!$A$11:$M$310,5,FALSE))</f>
        <v/>
      </c>
      <c r="E310" s="31" t="str">
        <f>IF($A310="","",IF(VLOOKUP($P310,入力!$A$11:$M$310,6,FALSE)=1,"本人","家族"))</f>
        <v/>
      </c>
      <c r="F310" s="52" t="str">
        <f>IF($A310="","",VLOOKUP($P310,入力!$A$11:$M$310,7,FALSE))</f>
        <v/>
      </c>
      <c r="G310" s="31" t="str">
        <f>IF($A310="","",VLOOKUP($P310,入力!$A$11:$M$310,8,FALSE))</f>
        <v/>
      </c>
      <c r="H310" s="141" t="str">
        <f>IF($A310="","",VLOOKUP($P310,入力!$A$11:$M$310,9,FALSE))</f>
        <v/>
      </c>
      <c r="I310" s="142"/>
      <c r="J310" s="51" t="str">
        <f>IF($A310="","",VLOOKUP($P310,入力!$A$11:$M$310,10,FALSE))</f>
        <v/>
      </c>
      <c r="K310" s="51" t="str">
        <f>IF($A310="","",IF(VLOOKUP($P310,入力!$A$11:$M$310,11,FALSE)=1,"1.自己採取",IF(VLOOKUP($P310,入力!$A$11:$M$310,11,FALSE)=2,"2.医師採取",IF(VLOOKUP($P310,入力!$A$11:$M$310,11,FALSE)=3,"3.希望なし",""))))</f>
        <v/>
      </c>
      <c r="L310" s="51" t="str">
        <f>IF($A310="","",IF(VLOOKUP($P310,入力!$A$11:$M$310,12,FALSE)=1,"1.超音波",IF(VLOOKUP($P310,入力!$A$11:$M$310,12,FALSE)=2,"2.マンモ","")))</f>
        <v/>
      </c>
      <c r="M310" s="51" t="str">
        <f>IF($A310="","",VLOOKUP($P310,入力!$A$11:$M$310,13,FALSE))</f>
        <v/>
      </c>
      <c r="N310" s="57" t="str">
        <f>IF(M310="","",VLOOKUP(M310,医療機関データ!$A$2:$B$800,2,FALSE))</f>
        <v/>
      </c>
      <c r="O310" s="54" t="str">
        <f t="shared" si="29"/>
        <v/>
      </c>
      <c r="P310" s="37">
        <f t="shared" si="30"/>
        <v>156</v>
      </c>
    </row>
    <row r="311" spans="1:16" ht="36" customHeight="1" x14ac:dyDescent="0.15">
      <c r="A311" s="30" t="str">
        <f>IF(入力!$C167="","",入力!$B$2)</f>
        <v/>
      </c>
      <c r="B311" s="31" t="str">
        <f>IF($A311="","",VLOOKUP($P311,入力!$A$11:$M$310,3,FALSE))</f>
        <v/>
      </c>
      <c r="C311" s="31" t="str">
        <f>IF($A311="","",VLOOKUP($P311,入力!$A$11:$M$310,4,FALSE))</f>
        <v/>
      </c>
      <c r="D311" s="31" t="str">
        <f>IF($A311="","",VLOOKUP($P311,入力!$A$11:$M$310,5,FALSE))</f>
        <v/>
      </c>
      <c r="E311" s="31" t="str">
        <f>IF($A311="","",IF(VLOOKUP($P311,入力!$A$11:$M$310,6,FALSE)=1,"本人","家族"))</f>
        <v/>
      </c>
      <c r="F311" s="52" t="str">
        <f>IF($A311="","",VLOOKUP($P311,入力!$A$11:$M$310,7,FALSE))</f>
        <v/>
      </c>
      <c r="G311" s="31" t="str">
        <f>IF($A311="","",VLOOKUP($P311,入力!$A$11:$M$310,8,FALSE))</f>
        <v/>
      </c>
      <c r="H311" s="141" t="str">
        <f>IF($A311="","",VLOOKUP($P311,入力!$A$11:$M$310,9,FALSE))</f>
        <v/>
      </c>
      <c r="I311" s="142"/>
      <c r="J311" s="51" t="str">
        <f>IF($A311="","",VLOOKUP($P311,入力!$A$11:$M$310,10,FALSE))</f>
        <v/>
      </c>
      <c r="K311" s="51" t="str">
        <f>IF($A311="","",IF(VLOOKUP($P311,入力!$A$11:$M$310,11,FALSE)=1,"1.自己採取",IF(VLOOKUP($P311,入力!$A$11:$M$310,11,FALSE)=2,"2.医師採取",IF(VLOOKUP($P311,入力!$A$11:$M$310,11,FALSE)=3,"3.希望なし",""))))</f>
        <v/>
      </c>
      <c r="L311" s="51" t="str">
        <f>IF($A311="","",IF(VLOOKUP($P311,入力!$A$11:$M$310,12,FALSE)=1,"1.超音波",IF(VLOOKUP($P311,入力!$A$11:$M$310,12,FALSE)=2,"2.マンモ","")))</f>
        <v/>
      </c>
      <c r="M311" s="51" t="str">
        <f>IF($A311="","",VLOOKUP($P311,入力!$A$11:$M$310,13,FALSE))</f>
        <v/>
      </c>
      <c r="N311" s="57" t="str">
        <f>IF(M311="","",VLOOKUP(M311,医療機関データ!$A$2:$B$800,2,FALSE))</f>
        <v/>
      </c>
      <c r="O311" s="54" t="str">
        <f t="shared" si="29"/>
        <v/>
      </c>
      <c r="P311" s="37">
        <f t="shared" si="30"/>
        <v>157</v>
      </c>
    </row>
    <row r="312" spans="1:16" ht="36" customHeight="1" x14ac:dyDescent="0.15">
      <c r="A312" s="30" t="str">
        <f>IF(入力!$C168="","",入力!$B$2)</f>
        <v/>
      </c>
      <c r="B312" s="31" t="str">
        <f>IF($A312="","",VLOOKUP($P312,入力!$A$11:$M$310,3,FALSE))</f>
        <v/>
      </c>
      <c r="C312" s="31" t="str">
        <f>IF($A312="","",VLOOKUP($P312,入力!$A$11:$M$310,4,FALSE))</f>
        <v/>
      </c>
      <c r="D312" s="31" t="str">
        <f>IF($A312="","",VLOOKUP($P312,入力!$A$11:$M$310,5,FALSE))</f>
        <v/>
      </c>
      <c r="E312" s="31" t="str">
        <f>IF($A312="","",IF(VLOOKUP($P312,入力!$A$11:$M$310,6,FALSE)=1,"本人","家族"))</f>
        <v/>
      </c>
      <c r="F312" s="52" t="str">
        <f>IF($A312="","",VLOOKUP($P312,入力!$A$11:$M$310,7,FALSE))</f>
        <v/>
      </c>
      <c r="G312" s="31" t="str">
        <f>IF($A312="","",VLOOKUP($P312,入力!$A$11:$M$310,8,FALSE))</f>
        <v/>
      </c>
      <c r="H312" s="141" t="str">
        <f>IF($A312="","",VLOOKUP($P312,入力!$A$11:$M$310,9,FALSE))</f>
        <v/>
      </c>
      <c r="I312" s="142"/>
      <c r="J312" s="51" t="str">
        <f>IF($A312="","",VLOOKUP($P312,入力!$A$11:$M$310,10,FALSE))</f>
        <v/>
      </c>
      <c r="K312" s="51" t="str">
        <f>IF($A312="","",IF(VLOOKUP($P312,入力!$A$11:$M$310,11,FALSE)=1,"1.自己採取",IF(VLOOKUP($P312,入力!$A$11:$M$310,11,FALSE)=2,"2.医師採取",IF(VLOOKUP($P312,入力!$A$11:$M$310,11,FALSE)=3,"3.希望なし",""))))</f>
        <v/>
      </c>
      <c r="L312" s="51" t="str">
        <f>IF($A312="","",IF(VLOOKUP($P312,入力!$A$11:$M$310,12,FALSE)=1,"1.超音波",IF(VLOOKUP($P312,入力!$A$11:$M$310,12,FALSE)=2,"2.マンモ","")))</f>
        <v/>
      </c>
      <c r="M312" s="51" t="str">
        <f>IF($A312="","",VLOOKUP($P312,入力!$A$11:$M$310,13,FALSE))</f>
        <v/>
      </c>
      <c r="N312" s="57" t="str">
        <f>IF(M312="","",VLOOKUP(M312,医療機関データ!$A$2:$B$800,2,FALSE))</f>
        <v/>
      </c>
      <c r="O312" s="54" t="str">
        <f t="shared" si="29"/>
        <v/>
      </c>
      <c r="P312" s="37">
        <f t="shared" si="30"/>
        <v>158</v>
      </c>
    </row>
    <row r="313" spans="1:16" ht="36" customHeight="1" x14ac:dyDescent="0.15">
      <c r="A313" s="30" t="str">
        <f>IF(入力!$C169="","",入力!$B$2)</f>
        <v/>
      </c>
      <c r="B313" s="31" t="str">
        <f>IF($A313="","",VLOOKUP($P313,入力!$A$11:$M$310,3,FALSE))</f>
        <v/>
      </c>
      <c r="C313" s="31" t="str">
        <f>IF($A313="","",VLOOKUP($P313,入力!$A$11:$M$310,4,FALSE))</f>
        <v/>
      </c>
      <c r="D313" s="31" t="str">
        <f>IF($A313="","",VLOOKUP($P313,入力!$A$11:$M$310,5,FALSE))</f>
        <v/>
      </c>
      <c r="E313" s="31" t="str">
        <f>IF($A313="","",IF(VLOOKUP($P313,入力!$A$11:$M$310,6,FALSE)=1,"本人","家族"))</f>
        <v/>
      </c>
      <c r="F313" s="52" t="str">
        <f>IF($A313="","",VLOOKUP($P313,入力!$A$11:$M$310,7,FALSE))</f>
        <v/>
      </c>
      <c r="G313" s="31" t="str">
        <f>IF($A313="","",VLOOKUP($P313,入力!$A$11:$M$310,8,FALSE))</f>
        <v/>
      </c>
      <c r="H313" s="141" t="str">
        <f>IF($A313="","",VLOOKUP($P313,入力!$A$11:$M$310,9,FALSE))</f>
        <v/>
      </c>
      <c r="I313" s="142"/>
      <c r="J313" s="51" t="str">
        <f>IF($A313="","",VLOOKUP($P313,入力!$A$11:$M$310,10,FALSE))</f>
        <v/>
      </c>
      <c r="K313" s="51" t="str">
        <f>IF($A313="","",IF(VLOOKUP($P313,入力!$A$11:$M$310,11,FALSE)=1,"1.自己採取",IF(VLOOKUP($P313,入力!$A$11:$M$310,11,FALSE)=2,"2.医師採取",IF(VLOOKUP($P313,入力!$A$11:$M$310,11,FALSE)=3,"3.希望なし",""))))</f>
        <v/>
      </c>
      <c r="L313" s="51" t="str">
        <f>IF($A313="","",IF(VLOOKUP($P313,入力!$A$11:$M$310,12,FALSE)=1,"1.超音波",IF(VLOOKUP($P313,入力!$A$11:$M$310,12,FALSE)=2,"2.マンモ","")))</f>
        <v/>
      </c>
      <c r="M313" s="51" t="str">
        <f>IF($A313="","",VLOOKUP($P313,入力!$A$11:$M$310,13,FALSE))</f>
        <v/>
      </c>
      <c r="N313" s="57" t="str">
        <f>IF(M313="","",VLOOKUP(M313,医療機関データ!$A$2:$B$800,2,FALSE))</f>
        <v/>
      </c>
      <c r="O313" s="54" t="str">
        <f t="shared" si="29"/>
        <v/>
      </c>
      <c r="P313" s="37">
        <f t="shared" si="30"/>
        <v>159</v>
      </c>
    </row>
    <row r="314" spans="1:16" ht="36" customHeight="1" thickBot="1" x14ac:dyDescent="0.2">
      <c r="A314" s="30" t="str">
        <f>IF(入力!$C170="","",入力!$B$2)</f>
        <v/>
      </c>
      <c r="B314" s="31" t="str">
        <f>IF($A314="","",VLOOKUP($P314,入力!$A$11:$M$310,3,FALSE))</f>
        <v/>
      </c>
      <c r="C314" s="31" t="str">
        <f>IF($A314="","",VLOOKUP($P314,入力!$A$11:$M$310,4,FALSE))</f>
        <v/>
      </c>
      <c r="D314" s="31" t="str">
        <f>IF($A314="","",VLOOKUP($P314,入力!$A$11:$M$310,5,FALSE))</f>
        <v/>
      </c>
      <c r="E314" s="31" t="str">
        <f>IF($A314="","",IF(VLOOKUP($P314,入力!$A$11:$M$310,6,FALSE)=1,"本人","家族"))</f>
        <v/>
      </c>
      <c r="F314" s="52" t="str">
        <f>IF($A314="","",VLOOKUP($P314,入力!$A$11:$M$310,7,FALSE))</f>
        <v/>
      </c>
      <c r="G314" s="31" t="str">
        <f>IF($A314="","",VLOOKUP($P314,入力!$A$11:$M$310,8,FALSE))</f>
        <v/>
      </c>
      <c r="H314" s="141" t="str">
        <f>IF($A314="","",VLOOKUP($P314,入力!$A$11:$M$310,9,FALSE))</f>
        <v/>
      </c>
      <c r="I314" s="142"/>
      <c r="J314" s="53" t="str">
        <f>IF($A314="","",VLOOKUP($P314,入力!$A$11:$M$310,10,FALSE))</f>
        <v/>
      </c>
      <c r="K314" s="53" t="str">
        <f>IF($A314="","",IF(VLOOKUP($P314,入力!$A$11:$M$310,11,FALSE)=1,"1.自己採取",IF(VLOOKUP($P314,入力!$A$11:$M$310,11,FALSE)=2,"2.医師採取",IF(VLOOKUP($P314,入力!$A$11:$M$310,11,FALSE)=3,"3.希望なし",""))))</f>
        <v/>
      </c>
      <c r="L314" s="53" t="str">
        <f>IF($A314="","",IF(VLOOKUP($P314,入力!$A$11:$M$310,12,FALSE)=1,"1.超音波",IF(VLOOKUP($P314,入力!$A$11:$M$310,12,FALSE)=2,"2.マンモ","")))</f>
        <v/>
      </c>
      <c r="M314" s="53" t="str">
        <f>IF($A314="","",VLOOKUP($P314,入力!$A$11:$M$310,13,FALSE))</f>
        <v/>
      </c>
      <c r="N314" s="58" t="str">
        <f>IF(M314="","",VLOOKUP(M314,医療機関データ!$A$2:$B$800,2,FALSE))</f>
        <v/>
      </c>
      <c r="O314" s="54" t="str">
        <f t="shared" si="29"/>
        <v/>
      </c>
      <c r="P314" s="37">
        <f t="shared" si="30"/>
        <v>160</v>
      </c>
    </row>
    <row r="315" spans="1:16" ht="21" customHeight="1" x14ac:dyDescent="0.15">
      <c r="A315" s="146" t="s">
        <v>809</v>
      </c>
      <c r="B315" s="47" t="s">
        <v>807</v>
      </c>
      <c r="C315" s="32"/>
      <c r="D315" s="32"/>
      <c r="E315" s="32"/>
      <c r="F315" s="32"/>
      <c r="G315" s="32"/>
      <c r="H315" s="32"/>
      <c r="I315" s="32"/>
      <c r="J315" s="33"/>
      <c r="K315" s="34"/>
      <c r="L315" s="35" t="s">
        <v>8</v>
      </c>
      <c r="M315" s="35" t="s">
        <v>9</v>
      </c>
      <c r="N315" s="36"/>
      <c r="O315" s="55"/>
    </row>
    <row r="316" spans="1:16" ht="21" customHeight="1" x14ac:dyDescent="0.15">
      <c r="A316" s="147"/>
      <c r="B316" s="48" t="s">
        <v>806</v>
      </c>
      <c r="C316" s="38"/>
      <c r="D316" s="38"/>
      <c r="E316" s="38"/>
      <c r="F316" s="38"/>
      <c r="G316" s="38"/>
      <c r="H316" s="38"/>
      <c r="I316" s="38"/>
      <c r="J316" s="38"/>
      <c r="K316" s="39" t="s">
        <v>16</v>
      </c>
      <c r="L316" s="40">
        <f>COUNTIFS(E305:E314,"本人",O305:O314,"&lt;40")</f>
        <v>0</v>
      </c>
      <c r="M316" s="40">
        <f>COUNTIFS(E305:E314,"家族",O305:O314,"&lt;40")</f>
        <v>0</v>
      </c>
      <c r="N316" s="41"/>
    </row>
    <row r="317" spans="1:16" ht="21" customHeight="1" x14ac:dyDescent="0.15">
      <c r="A317" s="147"/>
      <c r="B317" s="48" t="s">
        <v>805</v>
      </c>
      <c r="C317" s="38"/>
      <c r="D317" s="38"/>
      <c r="E317" s="38"/>
      <c r="F317" s="38"/>
      <c r="G317" s="38"/>
      <c r="H317" s="38"/>
      <c r="I317" s="38"/>
      <c r="J317" s="38"/>
      <c r="K317" s="39" t="s">
        <v>17</v>
      </c>
      <c r="L317" s="42">
        <f>COUNTIFS(E305:E314,"本人",O305:O314,"&gt;=40")</f>
        <v>0</v>
      </c>
      <c r="M317" s="43">
        <f>COUNTIFS(E305:E314,"家族",O305:O314,"&gt;=40")</f>
        <v>0</v>
      </c>
      <c r="N317" s="41"/>
    </row>
    <row r="318" spans="1:16" ht="21" customHeight="1" x14ac:dyDescent="0.15">
      <c r="A318" s="147"/>
      <c r="B318" s="48" t="s">
        <v>808</v>
      </c>
      <c r="C318" s="38"/>
      <c r="D318" s="38"/>
      <c r="E318" s="38"/>
      <c r="F318" s="38"/>
      <c r="G318" s="38"/>
      <c r="H318" s="38"/>
      <c r="I318" s="38"/>
      <c r="J318" s="38"/>
      <c r="K318" s="44" t="s">
        <v>18</v>
      </c>
      <c r="L318" s="45">
        <f>SUM(L316:L317)</f>
        <v>0</v>
      </c>
      <c r="M318" s="45">
        <f>SUM(M316:M317)</f>
        <v>0</v>
      </c>
      <c r="N318" s="41"/>
    </row>
    <row r="319" spans="1:16" ht="21" customHeight="1" x14ac:dyDescent="0.15">
      <c r="A319" s="147"/>
      <c r="B319" s="48" t="str">
        <f>$B$19</f>
        <v>⑤申込締切日は、令和8年1月7日（水）です。＜FAXは不可＞</v>
      </c>
      <c r="C319" s="38"/>
      <c r="D319" s="38"/>
      <c r="E319" s="38"/>
      <c r="F319" s="38"/>
      <c r="G319" s="38"/>
      <c r="H319" s="38"/>
      <c r="I319" s="38"/>
      <c r="J319" s="38"/>
      <c r="L319" s="148">
        <f>SUM(L318:M318)</f>
        <v>0</v>
      </c>
      <c r="M319" s="149"/>
    </row>
    <row r="320" spans="1:16" ht="21" customHeight="1" x14ac:dyDescent="0.15">
      <c r="B320" s="123" t="s">
        <v>810</v>
      </c>
      <c r="C320" s="124"/>
      <c r="D320" s="124"/>
      <c r="E320" s="124"/>
      <c r="F320" s="124"/>
      <c r="G320" s="124"/>
      <c r="H320" s="124"/>
      <c r="I320" s="124"/>
      <c r="J320" s="124"/>
      <c r="K320" s="124"/>
      <c r="L320" s="125"/>
    </row>
    <row r="321" spans="1:16" ht="27" customHeight="1" x14ac:dyDescent="0.15">
      <c r="A321" s="155" t="str">
        <f>$A$1</f>
        <v>令和８年度　春季女性生活習慣病予防健診</v>
      </c>
      <c r="B321" s="155"/>
      <c r="C321" s="126"/>
      <c r="D321" s="126"/>
      <c r="E321" s="126"/>
      <c r="F321" s="126"/>
      <c r="G321" s="16"/>
      <c r="H321" s="17"/>
      <c r="I321" s="17"/>
      <c r="M321" s="19"/>
      <c r="N321" s="18">
        <f>N301+1</f>
        <v>17</v>
      </c>
    </row>
    <row r="322" spans="1:16" ht="27" customHeight="1" x14ac:dyDescent="0.15">
      <c r="A322" s="127" t="s">
        <v>0</v>
      </c>
      <c r="B322" s="128"/>
      <c r="C322" s="49"/>
      <c r="D322" s="143" t="s">
        <v>812</v>
      </c>
      <c r="E322" s="143"/>
      <c r="F322" s="143"/>
      <c r="G322" s="143"/>
      <c r="H322" s="20" t="s">
        <v>1</v>
      </c>
      <c r="I322" s="150" t="str">
        <f>$I$2</f>
        <v/>
      </c>
      <c r="J322" s="151"/>
      <c r="K322" s="152"/>
      <c r="L322" s="50" t="s">
        <v>2</v>
      </c>
      <c r="M322" s="132" t="str">
        <f>$M$2</f>
        <v/>
      </c>
      <c r="N322" s="132"/>
    </row>
    <row r="323" spans="1:16" ht="27" customHeight="1" thickBot="1" x14ac:dyDescent="0.2">
      <c r="A323" s="21" t="s">
        <v>3</v>
      </c>
      <c r="B323" s="22">
        <f>$B$3</f>
        <v>278</v>
      </c>
      <c r="C323" s="109"/>
      <c r="D323" s="133" t="str">
        <f>$D$3</f>
        <v>東京金属事業健康保険組合</v>
      </c>
      <c r="E323" s="133"/>
      <c r="F323" s="133"/>
      <c r="G323" s="133"/>
      <c r="H323" s="23" t="s">
        <v>4</v>
      </c>
      <c r="I323" s="134" t="str">
        <f>$I$3</f>
        <v/>
      </c>
      <c r="J323" s="135"/>
      <c r="K323" s="136"/>
      <c r="L323" s="46" t="s">
        <v>5</v>
      </c>
      <c r="M323" s="137" t="str">
        <f>$M$3</f>
        <v/>
      </c>
      <c r="N323" s="138"/>
    </row>
    <row r="324" spans="1:16" ht="48" customHeight="1" x14ac:dyDescent="0.15">
      <c r="A324" s="24" t="s">
        <v>801</v>
      </c>
      <c r="B324" s="25" t="s">
        <v>802</v>
      </c>
      <c r="C324" s="26" t="s">
        <v>14</v>
      </c>
      <c r="D324" s="27" t="s">
        <v>800</v>
      </c>
      <c r="E324" s="27" t="s">
        <v>6</v>
      </c>
      <c r="F324" s="27" t="s">
        <v>7</v>
      </c>
      <c r="G324" s="28" t="s">
        <v>796</v>
      </c>
      <c r="H324" s="144" t="s">
        <v>15</v>
      </c>
      <c r="I324" s="145"/>
      <c r="J324" s="27" t="s">
        <v>793</v>
      </c>
      <c r="K324" s="14" t="s">
        <v>10</v>
      </c>
      <c r="L324" s="15" t="s">
        <v>11</v>
      </c>
      <c r="M324" s="4" t="s">
        <v>12</v>
      </c>
      <c r="N324" s="29" t="s">
        <v>13</v>
      </c>
    </row>
    <row r="325" spans="1:16" ht="36" customHeight="1" x14ac:dyDescent="0.15">
      <c r="A325" s="30" t="str">
        <f>IF(入力!$C171="","",入力!$B$2)</f>
        <v/>
      </c>
      <c r="B325" s="31" t="str">
        <f>IF($A325="","",VLOOKUP($P325,入力!$A$11:$M$310,3,FALSE))</f>
        <v/>
      </c>
      <c r="C325" s="31" t="str">
        <f>IF($A325="","",VLOOKUP($P325,入力!$A$11:$M$310,4,FALSE))</f>
        <v/>
      </c>
      <c r="D325" s="31" t="str">
        <f>IF($A325="","",VLOOKUP($P325,入力!$A$11:$M$310,5,FALSE))</f>
        <v/>
      </c>
      <c r="E325" s="31" t="str">
        <f>IF($A325="","",IF(VLOOKUP($P325,入力!$A$11:$M$310,6,FALSE)=1,"本人","家族"))</f>
        <v/>
      </c>
      <c r="F325" s="52" t="str">
        <f>IF($A325="","",VLOOKUP($P325,入力!$A$11:$M$310,7,FALSE))</f>
        <v/>
      </c>
      <c r="G325" s="31" t="str">
        <f>IF($A325="","",VLOOKUP($P325,入力!$A$11:$M$310,8,FALSE))</f>
        <v/>
      </c>
      <c r="H325" s="141" t="str">
        <f>IF($A325="","",VLOOKUP($P325,入力!$A$11:$M$310,9,FALSE))</f>
        <v/>
      </c>
      <c r="I325" s="142"/>
      <c r="J325" s="51" t="str">
        <f>IF($A325="","",VLOOKUP($P325,入力!$A$11:$M$310,10,FALSE))</f>
        <v/>
      </c>
      <c r="K325" s="51" t="str">
        <f>IF($A325="","",IF(VLOOKUP($P325,入力!$A$11:$M$310,11,FALSE)=1,"1.自己採取",IF(VLOOKUP($P325,入力!$A$11:$M$310,11,FALSE)=2,"2.医師採取",IF(VLOOKUP($P325,入力!$A$11:$M$310,11,FALSE)=3,"3.希望なし",""))))</f>
        <v/>
      </c>
      <c r="L325" s="51" t="str">
        <f>IF($A325="","",IF(VLOOKUP($P325,入力!$A$11:$M$310,12,FALSE)=1,"1.超音波",IF(VLOOKUP($P325,入力!$A$11:$M$310,12,FALSE)=2,"2.マンモ","")))</f>
        <v/>
      </c>
      <c r="M325" s="51" t="str">
        <f>IF($A325="","",VLOOKUP($P325,入力!$A$11:$M$310,13,FALSE))</f>
        <v/>
      </c>
      <c r="N325" s="57" t="str">
        <f>IF(M325="","",VLOOKUP(M325,医療機関データ!$A$2:$B$800,2,FALSE))</f>
        <v/>
      </c>
      <c r="O325" s="54" t="str">
        <f>IF(B325="","",DATEDIF(F325,45747,"Y"))</f>
        <v/>
      </c>
      <c r="P325" s="37">
        <f>P314+1</f>
        <v>161</v>
      </c>
    </row>
    <row r="326" spans="1:16" ht="36" customHeight="1" x14ac:dyDescent="0.15">
      <c r="A326" s="30" t="str">
        <f>IF(入力!$C172="","",入力!$B$2)</f>
        <v/>
      </c>
      <c r="B326" s="31" t="str">
        <f>IF($A326="","",VLOOKUP($P326,入力!$A$11:$M$310,3,FALSE))</f>
        <v/>
      </c>
      <c r="C326" s="31" t="str">
        <f>IF($A326="","",VLOOKUP($P326,入力!$A$11:$M$310,4,FALSE))</f>
        <v/>
      </c>
      <c r="D326" s="31" t="str">
        <f>IF($A326="","",VLOOKUP($P326,入力!$A$11:$M$310,5,FALSE))</f>
        <v/>
      </c>
      <c r="E326" s="31" t="str">
        <f>IF($A326="","",IF(VLOOKUP($P326,入力!$A$11:$M$310,6,FALSE)=1,"本人","家族"))</f>
        <v/>
      </c>
      <c r="F326" s="52" t="str">
        <f>IF($A326="","",VLOOKUP($P326,入力!$A$11:$M$310,7,FALSE))</f>
        <v/>
      </c>
      <c r="G326" s="31" t="str">
        <f>IF($A326="","",VLOOKUP($P326,入力!$A$11:$M$310,8,FALSE))</f>
        <v/>
      </c>
      <c r="H326" s="141" t="str">
        <f>IF($A326="","",VLOOKUP($P326,入力!$A$11:$M$310,9,FALSE))</f>
        <v/>
      </c>
      <c r="I326" s="142"/>
      <c r="J326" s="51" t="str">
        <f>IF($A326="","",VLOOKUP($P326,入力!$A$11:$M$310,10,FALSE))</f>
        <v/>
      </c>
      <c r="K326" s="51" t="str">
        <f>IF($A326="","",IF(VLOOKUP($P326,入力!$A$11:$M$310,11,FALSE)=1,"1.自己採取",IF(VLOOKUP($P326,入力!$A$11:$M$310,11,FALSE)=2,"2.医師採取",IF(VLOOKUP($P326,入力!$A$11:$M$310,11,FALSE)=3,"3.希望なし",""))))</f>
        <v/>
      </c>
      <c r="L326" s="51" t="str">
        <f>IF($A326="","",IF(VLOOKUP($P326,入力!$A$11:$M$310,12,FALSE)=1,"1.超音波",IF(VLOOKUP($P326,入力!$A$11:$M$310,12,FALSE)=2,"2.マンモ","")))</f>
        <v/>
      </c>
      <c r="M326" s="51" t="str">
        <f>IF($A326="","",VLOOKUP($P326,入力!$A$11:$M$310,13,FALSE))</f>
        <v/>
      </c>
      <c r="N326" s="57" t="str">
        <f>IF(M326="","",VLOOKUP(M326,医療機関データ!$A$2:$B$800,2,FALSE))</f>
        <v/>
      </c>
      <c r="O326" s="54" t="str">
        <f t="shared" ref="O326:O334" si="31">IF(B326="","",DATEDIF(F326,45747,"Y"))</f>
        <v/>
      </c>
      <c r="P326" s="37">
        <f>P325+1</f>
        <v>162</v>
      </c>
    </row>
    <row r="327" spans="1:16" ht="36" customHeight="1" x14ac:dyDescent="0.15">
      <c r="A327" s="30" t="str">
        <f>IF(入力!$C173="","",入力!$B$2)</f>
        <v/>
      </c>
      <c r="B327" s="31" t="str">
        <f>IF($A327="","",VLOOKUP($P327,入力!$A$11:$M$310,3,FALSE))</f>
        <v/>
      </c>
      <c r="C327" s="31" t="str">
        <f>IF($A327="","",VLOOKUP($P327,入力!$A$11:$M$310,4,FALSE))</f>
        <v/>
      </c>
      <c r="D327" s="31" t="str">
        <f>IF($A327="","",VLOOKUP($P327,入力!$A$11:$M$310,5,FALSE))</f>
        <v/>
      </c>
      <c r="E327" s="31" t="str">
        <f>IF($A327="","",IF(VLOOKUP($P327,入力!$A$11:$M$310,6,FALSE)=1,"本人","家族"))</f>
        <v/>
      </c>
      <c r="F327" s="52" t="str">
        <f>IF($A327="","",VLOOKUP($P327,入力!$A$11:$M$310,7,FALSE))</f>
        <v/>
      </c>
      <c r="G327" s="31" t="str">
        <f>IF($A327="","",VLOOKUP($P327,入力!$A$11:$M$310,8,FALSE))</f>
        <v/>
      </c>
      <c r="H327" s="141" t="str">
        <f>IF($A327="","",VLOOKUP($P327,入力!$A$11:$M$310,9,FALSE))</f>
        <v/>
      </c>
      <c r="I327" s="142"/>
      <c r="J327" s="51" t="str">
        <f>IF($A327="","",VLOOKUP($P327,入力!$A$11:$M$310,10,FALSE))</f>
        <v/>
      </c>
      <c r="K327" s="51" t="str">
        <f>IF($A327="","",IF(VLOOKUP($P327,入力!$A$11:$M$310,11,FALSE)=1,"1.自己採取",IF(VLOOKUP($P327,入力!$A$11:$M$310,11,FALSE)=2,"2.医師採取",IF(VLOOKUP($P327,入力!$A$11:$M$310,11,FALSE)=3,"3.希望なし",""))))</f>
        <v/>
      </c>
      <c r="L327" s="51" t="str">
        <f>IF($A327="","",IF(VLOOKUP($P327,入力!$A$11:$M$310,12,FALSE)=1,"1.超音波",IF(VLOOKUP($P327,入力!$A$11:$M$310,12,FALSE)=2,"2.マンモ","")))</f>
        <v/>
      </c>
      <c r="M327" s="51" t="str">
        <f>IF($A327="","",VLOOKUP($P327,入力!$A$11:$M$310,13,FALSE))</f>
        <v/>
      </c>
      <c r="N327" s="57" t="str">
        <f>IF(M327="","",VLOOKUP(M327,医療機関データ!$A$2:$B$800,2,FALSE))</f>
        <v/>
      </c>
      <c r="O327" s="54" t="str">
        <f t="shared" si="31"/>
        <v/>
      </c>
      <c r="P327" s="37">
        <f t="shared" ref="P327:P334" si="32">P326+1</f>
        <v>163</v>
      </c>
    </row>
    <row r="328" spans="1:16" ht="36" customHeight="1" x14ac:dyDescent="0.15">
      <c r="A328" s="30" t="str">
        <f>IF(入力!$C174="","",入力!$B$2)</f>
        <v/>
      </c>
      <c r="B328" s="31" t="str">
        <f>IF($A328="","",VLOOKUP($P328,入力!$A$11:$M$310,3,FALSE))</f>
        <v/>
      </c>
      <c r="C328" s="31" t="str">
        <f>IF($A328="","",VLOOKUP($P328,入力!$A$11:$M$310,4,FALSE))</f>
        <v/>
      </c>
      <c r="D328" s="31" t="str">
        <f>IF($A328="","",VLOOKUP($P328,入力!$A$11:$M$310,5,FALSE))</f>
        <v/>
      </c>
      <c r="E328" s="31" t="str">
        <f>IF($A328="","",IF(VLOOKUP($P328,入力!$A$11:$M$310,6,FALSE)=1,"本人","家族"))</f>
        <v/>
      </c>
      <c r="F328" s="52" t="str">
        <f>IF($A328="","",VLOOKUP($P328,入力!$A$11:$M$310,7,FALSE))</f>
        <v/>
      </c>
      <c r="G328" s="31" t="str">
        <f>IF($A328="","",VLOOKUP($P328,入力!$A$11:$M$310,8,FALSE))</f>
        <v/>
      </c>
      <c r="H328" s="141" t="str">
        <f>IF($A328="","",VLOOKUP($P328,入力!$A$11:$M$310,9,FALSE))</f>
        <v/>
      </c>
      <c r="I328" s="142"/>
      <c r="J328" s="51" t="str">
        <f>IF($A328="","",VLOOKUP($P328,入力!$A$11:$M$310,10,FALSE))</f>
        <v/>
      </c>
      <c r="K328" s="51" t="str">
        <f>IF($A328="","",IF(VLOOKUP($P328,入力!$A$11:$M$310,11,FALSE)=1,"1.自己採取",IF(VLOOKUP($P328,入力!$A$11:$M$310,11,FALSE)=2,"2.医師採取",IF(VLOOKUP($P328,入力!$A$11:$M$310,11,FALSE)=3,"3.希望なし",""))))</f>
        <v/>
      </c>
      <c r="L328" s="51" t="str">
        <f>IF($A328="","",IF(VLOOKUP($P328,入力!$A$11:$M$310,12,FALSE)=1,"1.超音波",IF(VLOOKUP($P328,入力!$A$11:$M$310,12,FALSE)=2,"2.マンモ","")))</f>
        <v/>
      </c>
      <c r="M328" s="51" t="str">
        <f>IF($A328="","",VLOOKUP($P328,入力!$A$11:$M$310,13,FALSE))</f>
        <v/>
      </c>
      <c r="N328" s="57" t="str">
        <f>IF(M328="","",VLOOKUP(M328,医療機関データ!$A$2:$B$800,2,FALSE))</f>
        <v/>
      </c>
      <c r="O328" s="54" t="str">
        <f t="shared" si="31"/>
        <v/>
      </c>
      <c r="P328" s="37">
        <f t="shared" si="32"/>
        <v>164</v>
      </c>
    </row>
    <row r="329" spans="1:16" ht="36" customHeight="1" x14ac:dyDescent="0.15">
      <c r="A329" s="30" t="str">
        <f>IF(入力!$C175="","",入力!$B$2)</f>
        <v/>
      </c>
      <c r="B329" s="31" t="str">
        <f>IF($A329="","",VLOOKUP($P329,入力!$A$11:$M$310,3,FALSE))</f>
        <v/>
      </c>
      <c r="C329" s="31" t="str">
        <f>IF($A329="","",VLOOKUP($P329,入力!$A$11:$M$310,4,FALSE))</f>
        <v/>
      </c>
      <c r="D329" s="31" t="str">
        <f>IF($A329="","",VLOOKUP($P329,入力!$A$11:$M$310,5,FALSE))</f>
        <v/>
      </c>
      <c r="E329" s="31" t="str">
        <f>IF($A329="","",IF(VLOOKUP($P329,入力!$A$11:$M$310,6,FALSE)=1,"本人","家族"))</f>
        <v/>
      </c>
      <c r="F329" s="52" t="str">
        <f>IF($A329="","",VLOOKUP($P329,入力!$A$11:$M$310,7,FALSE))</f>
        <v/>
      </c>
      <c r="G329" s="31" t="str">
        <f>IF($A329="","",VLOOKUP($P329,入力!$A$11:$M$310,8,FALSE))</f>
        <v/>
      </c>
      <c r="H329" s="141" t="str">
        <f>IF($A329="","",VLOOKUP($P329,入力!$A$11:$M$310,9,FALSE))</f>
        <v/>
      </c>
      <c r="I329" s="142"/>
      <c r="J329" s="51" t="str">
        <f>IF($A329="","",VLOOKUP($P329,入力!$A$11:$M$310,10,FALSE))</f>
        <v/>
      </c>
      <c r="K329" s="51" t="str">
        <f>IF($A329="","",IF(VLOOKUP($P329,入力!$A$11:$M$310,11,FALSE)=1,"1.自己採取",IF(VLOOKUP($P329,入力!$A$11:$M$310,11,FALSE)=2,"2.医師採取",IF(VLOOKUP($P329,入力!$A$11:$M$310,11,FALSE)=3,"3.希望なし",""))))</f>
        <v/>
      </c>
      <c r="L329" s="51" t="str">
        <f>IF($A329="","",IF(VLOOKUP($P329,入力!$A$11:$M$310,12,FALSE)=1,"1.超音波",IF(VLOOKUP($P329,入力!$A$11:$M$310,12,FALSE)=2,"2.マンモ","")))</f>
        <v/>
      </c>
      <c r="M329" s="51" t="str">
        <f>IF($A329="","",VLOOKUP($P329,入力!$A$11:$M$310,13,FALSE))</f>
        <v/>
      </c>
      <c r="N329" s="57" t="str">
        <f>IF(M329="","",VLOOKUP(M329,医療機関データ!$A$2:$B$800,2,FALSE))</f>
        <v/>
      </c>
      <c r="O329" s="54" t="str">
        <f t="shared" si="31"/>
        <v/>
      </c>
      <c r="P329" s="37">
        <f t="shared" si="32"/>
        <v>165</v>
      </c>
    </row>
    <row r="330" spans="1:16" ht="36" customHeight="1" x14ac:dyDescent="0.15">
      <c r="A330" s="30" t="str">
        <f>IF(入力!$C176="","",入力!$B$2)</f>
        <v/>
      </c>
      <c r="B330" s="31" t="str">
        <f>IF($A330="","",VLOOKUP($P330,入力!$A$11:$M$310,3,FALSE))</f>
        <v/>
      </c>
      <c r="C330" s="31" t="str">
        <f>IF($A330="","",VLOOKUP($P330,入力!$A$11:$M$310,4,FALSE))</f>
        <v/>
      </c>
      <c r="D330" s="31" t="str">
        <f>IF($A330="","",VLOOKUP($P330,入力!$A$11:$M$310,5,FALSE))</f>
        <v/>
      </c>
      <c r="E330" s="31" t="str">
        <f>IF($A330="","",IF(VLOOKUP($P330,入力!$A$11:$M$310,6,FALSE)=1,"本人","家族"))</f>
        <v/>
      </c>
      <c r="F330" s="52" t="str">
        <f>IF($A330="","",VLOOKUP($P330,入力!$A$11:$M$310,7,FALSE))</f>
        <v/>
      </c>
      <c r="G330" s="31" t="str">
        <f>IF($A330="","",VLOOKUP($P330,入力!$A$11:$M$310,8,FALSE))</f>
        <v/>
      </c>
      <c r="H330" s="141" t="str">
        <f>IF($A330="","",VLOOKUP($P330,入力!$A$11:$M$310,9,FALSE))</f>
        <v/>
      </c>
      <c r="I330" s="142"/>
      <c r="J330" s="51" t="str">
        <f>IF($A330="","",VLOOKUP($P330,入力!$A$11:$M$310,10,FALSE))</f>
        <v/>
      </c>
      <c r="K330" s="51" t="str">
        <f>IF($A330="","",IF(VLOOKUP($P330,入力!$A$11:$M$310,11,FALSE)=1,"1.自己採取",IF(VLOOKUP($P330,入力!$A$11:$M$310,11,FALSE)=2,"2.医師採取",IF(VLOOKUP($P330,入力!$A$11:$M$310,11,FALSE)=3,"3.希望なし",""))))</f>
        <v/>
      </c>
      <c r="L330" s="51" t="str">
        <f>IF($A330="","",IF(VLOOKUP($P330,入力!$A$11:$M$310,12,FALSE)=1,"1.超音波",IF(VLOOKUP($P330,入力!$A$11:$M$310,12,FALSE)=2,"2.マンモ","")))</f>
        <v/>
      </c>
      <c r="M330" s="51" t="str">
        <f>IF($A330="","",VLOOKUP($P330,入力!$A$11:$M$310,13,FALSE))</f>
        <v/>
      </c>
      <c r="N330" s="57" t="str">
        <f>IF(M330="","",VLOOKUP(M330,医療機関データ!$A$2:$B$800,2,FALSE))</f>
        <v/>
      </c>
      <c r="O330" s="54" t="str">
        <f t="shared" si="31"/>
        <v/>
      </c>
      <c r="P330" s="37">
        <f t="shared" si="32"/>
        <v>166</v>
      </c>
    </row>
    <row r="331" spans="1:16" ht="36" customHeight="1" x14ac:dyDescent="0.15">
      <c r="A331" s="30" t="str">
        <f>IF(入力!$C177="","",入力!$B$2)</f>
        <v/>
      </c>
      <c r="B331" s="31" t="str">
        <f>IF($A331="","",VLOOKUP($P331,入力!$A$11:$M$310,3,FALSE))</f>
        <v/>
      </c>
      <c r="C331" s="31" t="str">
        <f>IF($A331="","",VLOOKUP($P331,入力!$A$11:$M$310,4,FALSE))</f>
        <v/>
      </c>
      <c r="D331" s="31" t="str">
        <f>IF($A331="","",VLOOKUP($P331,入力!$A$11:$M$310,5,FALSE))</f>
        <v/>
      </c>
      <c r="E331" s="31" t="str">
        <f>IF($A331="","",IF(VLOOKUP($P331,入力!$A$11:$M$310,6,FALSE)=1,"本人","家族"))</f>
        <v/>
      </c>
      <c r="F331" s="52" t="str">
        <f>IF($A331="","",VLOOKUP($P331,入力!$A$11:$M$310,7,FALSE))</f>
        <v/>
      </c>
      <c r="G331" s="31" t="str">
        <f>IF($A331="","",VLOOKUP($P331,入力!$A$11:$M$310,8,FALSE))</f>
        <v/>
      </c>
      <c r="H331" s="141" t="str">
        <f>IF($A331="","",VLOOKUP($P331,入力!$A$11:$M$310,9,FALSE))</f>
        <v/>
      </c>
      <c r="I331" s="142"/>
      <c r="J331" s="51" t="str">
        <f>IF($A331="","",VLOOKUP($P331,入力!$A$11:$M$310,10,FALSE))</f>
        <v/>
      </c>
      <c r="K331" s="51" t="str">
        <f>IF($A331="","",IF(VLOOKUP($P331,入力!$A$11:$M$310,11,FALSE)=1,"1.自己採取",IF(VLOOKUP($P331,入力!$A$11:$M$310,11,FALSE)=2,"2.医師採取",IF(VLOOKUP($P331,入力!$A$11:$M$310,11,FALSE)=3,"3.希望なし",""))))</f>
        <v/>
      </c>
      <c r="L331" s="51" t="str">
        <f>IF($A331="","",IF(VLOOKUP($P331,入力!$A$11:$M$310,12,FALSE)=1,"1.超音波",IF(VLOOKUP($P331,入力!$A$11:$M$310,12,FALSE)=2,"2.マンモ","")))</f>
        <v/>
      </c>
      <c r="M331" s="51" t="str">
        <f>IF($A331="","",VLOOKUP($P331,入力!$A$11:$M$310,13,FALSE))</f>
        <v/>
      </c>
      <c r="N331" s="57" t="str">
        <f>IF(M331="","",VLOOKUP(M331,医療機関データ!$A$2:$B$800,2,FALSE))</f>
        <v/>
      </c>
      <c r="O331" s="54" t="str">
        <f t="shared" si="31"/>
        <v/>
      </c>
      <c r="P331" s="37">
        <f t="shared" si="32"/>
        <v>167</v>
      </c>
    </row>
    <row r="332" spans="1:16" ht="36" customHeight="1" x14ac:dyDescent="0.15">
      <c r="A332" s="30" t="str">
        <f>IF(入力!$C178="","",入力!$B$2)</f>
        <v/>
      </c>
      <c r="B332" s="31" t="str">
        <f>IF($A332="","",VLOOKUP($P332,入力!$A$11:$M$310,3,FALSE))</f>
        <v/>
      </c>
      <c r="C332" s="31" t="str">
        <f>IF($A332="","",VLOOKUP($P332,入力!$A$11:$M$310,4,FALSE))</f>
        <v/>
      </c>
      <c r="D332" s="31" t="str">
        <f>IF($A332="","",VLOOKUP($P332,入力!$A$11:$M$310,5,FALSE))</f>
        <v/>
      </c>
      <c r="E332" s="31" t="str">
        <f>IF($A332="","",IF(VLOOKUP($P332,入力!$A$11:$M$310,6,FALSE)=1,"本人","家族"))</f>
        <v/>
      </c>
      <c r="F332" s="52" t="str">
        <f>IF($A332="","",VLOOKUP($P332,入力!$A$11:$M$310,7,FALSE))</f>
        <v/>
      </c>
      <c r="G332" s="31" t="str">
        <f>IF($A332="","",VLOOKUP($P332,入力!$A$11:$M$310,8,FALSE))</f>
        <v/>
      </c>
      <c r="H332" s="141" t="str">
        <f>IF($A332="","",VLOOKUP($P332,入力!$A$11:$M$310,9,FALSE))</f>
        <v/>
      </c>
      <c r="I332" s="142"/>
      <c r="J332" s="51" t="str">
        <f>IF($A332="","",VLOOKUP($P332,入力!$A$11:$M$310,10,FALSE))</f>
        <v/>
      </c>
      <c r="K332" s="51" t="str">
        <f>IF($A332="","",IF(VLOOKUP($P332,入力!$A$11:$M$310,11,FALSE)=1,"1.自己採取",IF(VLOOKUP($P332,入力!$A$11:$M$310,11,FALSE)=2,"2.医師採取",IF(VLOOKUP($P332,入力!$A$11:$M$310,11,FALSE)=3,"3.希望なし",""))))</f>
        <v/>
      </c>
      <c r="L332" s="51" t="str">
        <f>IF($A332="","",IF(VLOOKUP($P332,入力!$A$11:$M$310,12,FALSE)=1,"1.超音波",IF(VLOOKUP($P332,入力!$A$11:$M$310,12,FALSE)=2,"2.マンモ","")))</f>
        <v/>
      </c>
      <c r="M332" s="51" t="str">
        <f>IF($A332="","",VLOOKUP($P332,入力!$A$11:$M$310,13,FALSE))</f>
        <v/>
      </c>
      <c r="N332" s="57" t="str">
        <f>IF(M332="","",VLOOKUP(M332,医療機関データ!$A$2:$B$800,2,FALSE))</f>
        <v/>
      </c>
      <c r="O332" s="54" t="str">
        <f t="shared" si="31"/>
        <v/>
      </c>
      <c r="P332" s="37">
        <f t="shared" si="32"/>
        <v>168</v>
      </c>
    </row>
    <row r="333" spans="1:16" ht="36" customHeight="1" x14ac:dyDescent="0.15">
      <c r="A333" s="30" t="str">
        <f>IF(入力!$C179="","",入力!$B$2)</f>
        <v/>
      </c>
      <c r="B333" s="31" t="str">
        <f>IF($A333="","",VLOOKUP($P333,入力!$A$11:$M$310,3,FALSE))</f>
        <v/>
      </c>
      <c r="C333" s="31" t="str">
        <f>IF($A333="","",VLOOKUP($P333,入力!$A$11:$M$310,4,FALSE))</f>
        <v/>
      </c>
      <c r="D333" s="31" t="str">
        <f>IF($A333="","",VLOOKUP($P333,入力!$A$11:$M$310,5,FALSE))</f>
        <v/>
      </c>
      <c r="E333" s="31" t="str">
        <f>IF($A333="","",IF(VLOOKUP($P333,入力!$A$11:$M$310,6,FALSE)=1,"本人","家族"))</f>
        <v/>
      </c>
      <c r="F333" s="52" t="str">
        <f>IF($A333="","",VLOOKUP($P333,入力!$A$11:$M$310,7,FALSE))</f>
        <v/>
      </c>
      <c r="G333" s="31" t="str">
        <f>IF($A333="","",VLOOKUP($P333,入力!$A$11:$M$310,8,FALSE))</f>
        <v/>
      </c>
      <c r="H333" s="141" t="str">
        <f>IF($A333="","",VLOOKUP($P333,入力!$A$11:$M$310,9,FALSE))</f>
        <v/>
      </c>
      <c r="I333" s="142"/>
      <c r="J333" s="51" t="str">
        <f>IF($A333="","",VLOOKUP($P333,入力!$A$11:$M$310,10,FALSE))</f>
        <v/>
      </c>
      <c r="K333" s="51" t="str">
        <f>IF($A333="","",IF(VLOOKUP($P333,入力!$A$11:$M$310,11,FALSE)=1,"1.自己採取",IF(VLOOKUP($P333,入力!$A$11:$M$310,11,FALSE)=2,"2.医師採取",IF(VLOOKUP($P333,入力!$A$11:$M$310,11,FALSE)=3,"3.希望なし",""))))</f>
        <v/>
      </c>
      <c r="L333" s="51" t="str">
        <f>IF($A333="","",IF(VLOOKUP($P333,入力!$A$11:$M$310,12,FALSE)=1,"1.超音波",IF(VLOOKUP($P333,入力!$A$11:$M$310,12,FALSE)=2,"2.マンモ","")))</f>
        <v/>
      </c>
      <c r="M333" s="51" t="str">
        <f>IF($A333="","",VLOOKUP($P333,入力!$A$11:$M$310,13,FALSE))</f>
        <v/>
      </c>
      <c r="N333" s="57" t="str">
        <f>IF(M333="","",VLOOKUP(M333,医療機関データ!$A$2:$B$800,2,FALSE))</f>
        <v/>
      </c>
      <c r="O333" s="54" t="str">
        <f t="shared" si="31"/>
        <v/>
      </c>
      <c r="P333" s="37">
        <f t="shared" si="32"/>
        <v>169</v>
      </c>
    </row>
    <row r="334" spans="1:16" ht="36" customHeight="1" thickBot="1" x14ac:dyDescent="0.2">
      <c r="A334" s="30" t="str">
        <f>IF(入力!$C180="","",入力!$B$2)</f>
        <v/>
      </c>
      <c r="B334" s="31" t="str">
        <f>IF($A334="","",VLOOKUP($P334,入力!$A$11:$M$310,3,FALSE))</f>
        <v/>
      </c>
      <c r="C334" s="31" t="str">
        <f>IF($A334="","",VLOOKUP($P334,入力!$A$11:$M$310,4,FALSE))</f>
        <v/>
      </c>
      <c r="D334" s="31" t="str">
        <f>IF($A334="","",VLOOKUP($P334,入力!$A$11:$M$310,5,FALSE))</f>
        <v/>
      </c>
      <c r="E334" s="31" t="str">
        <f>IF($A334="","",IF(VLOOKUP($P334,入力!$A$11:$M$310,6,FALSE)=1,"本人","家族"))</f>
        <v/>
      </c>
      <c r="F334" s="52" t="str">
        <f>IF($A334="","",VLOOKUP($P334,入力!$A$11:$M$310,7,FALSE))</f>
        <v/>
      </c>
      <c r="G334" s="31" t="str">
        <f>IF($A334="","",VLOOKUP($P334,入力!$A$11:$M$310,8,FALSE))</f>
        <v/>
      </c>
      <c r="H334" s="141" t="str">
        <f>IF($A334="","",VLOOKUP($P334,入力!$A$11:$M$310,9,FALSE))</f>
        <v/>
      </c>
      <c r="I334" s="142"/>
      <c r="J334" s="53" t="str">
        <f>IF($A334="","",VLOOKUP($P334,入力!$A$11:$M$310,10,FALSE))</f>
        <v/>
      </c>
      <c r="K334" s="53" t="str">
        <f>IF($A334="","",IF(VLOOKUP($P334,入力!$A$11:$M$310,11,FALSE)=1,"1.自己採取",IF(VLOOKUP($P334,入力!$A$11:$M$310,11,FALSE)=2,"2.医師採取",IF(VLOOKUP($P334,入力!$A$11:$M$310,11,FALSE)=3,"3.希望なし",""))))</f>
        <v/>
      </c>
      <c r="L334" s="53" t="str">
        <f>IF($A334="","",IF(VLOOKUP($P334,入力!$A$11:$M$310,12,FALSE)=1,"1.超音波",IF(VLOOKUP($P334,入力!$A$11:$M$310,12,FALSE)=2,"2.マンモ","")))</f>
        <v/>
      </c>
      <c r="M334" s="53" t="str">
        <f>IF($A334="","",VLOOKUP($P334,入力!$A$11:$M$310,13,FALSE))</f>
        <v/>
      </c>
      <c r="N334" s="58" t="str">
        <f>IF(M334="","",VLOOKUP(M334,医療機関データ!$A$2:$B$800,2,FALSE))</f>
        <v/>
      </c>
      <c r="O334" s="54" t="str">
        <f t="shared" si="31"/>
        <v/>
      </c>
      <c r="P334" s="37">
        <f t="shared" si="32"/>
        <v>170</v>
      </c>
    </row>
    <row r="335" spans="1:16" ht="21" customHeight="1" x14ac:dyDescent="0.15">
      <c r="A335" s="146" t="s">
        <v>809</v>
      </c>
      <c r="B335" s="47" t="s">
        <v>807</v>
      </c>
      <c r="C335" s="32"/>
      <c r="D335" s="32"/>
      <c r="E335" s="32"/>
      <c r="F335" s="32"/>
      <c r="G335" s="32"/>
      <c r="H335" s="32"/>
      <c r="I335" s="32"/>
      <c r="J335" s="33"/>
      <c r="K335" s="34"/>
      <c r="L335" s="35" t="s">
        <v>8</v>
      </c>
      <c r="M335" s="35" t="s">
        <v>9</v>
      </c>
      <c r="N335" s="36"/>
      <c r="O335" s="55"/>
    </row>
    <row r="336" spans="1:16" ht="21" customHeight="1" x14ac:dyDescent="0.15">
      <c r="A336" s="147"/>
      <c r="B336" s="48" t="s">
        <v>806</v>
      </c>
      <c r="C336" s="38"/>
      <c r="D336" s="38"/>
      <c r="E336" s="38"/>
      <c r="F336" s="38"/>
      <c r="G336" s="38"/>
      <c r="H336" s="38"/>
      <c r="I336" s="38"/>
      <c r="J336" s="38"/>
      <c r="K336" s="39" t="s">
        <v>16</v>
      </c>
      <c r="L336" s="40">
        <f>COUNTIFS(E325:E334,"本人",O325:O334,"&lt;40")</f>
        <v>0</v>
      </c>
      <c r="M336" s="40">
        <f>COUNTIFS(E325:E334,"家族",O325:O334,"&lt;40")</f>
        <v>0</v>
      </c>
      <c r="N336" s="41"/>
    </row>
    <row r="337" spans="1:16" ht="21" customHeight="1" x14ac:dyDescent="0.15">
      <c r="A337" s="147"/>
      <c r="B337" s="48" t="s">
        <v>805</v>
      </c>
      <c r="C337" s="38"/>
      <c r="D337" s="38"/>
      <c r="E337" s="38"/>
      <c r="F337" s="38"/>
      <c r="G337" s="38"/>
      <c r="H337" s="38"/>
      <c r="I337" s="38"/>
      <c r="J337" s="38"/>
      <c r="K337" s="39" t="s">
        <v>17</v>
      </c>
      <c r="L337" s="42">
        <f>COUNTIFS(E325:E334,"本人",O325:O334,"&gt;=40")</f>
        <v>0</v>
      </c>
      <c r="M337" s="43">
        <f>COUNTIFS(E325:E334,"家族",O325:O334,"&gt;=40")</f>
        <v>0</v>
      </c>
      <c r="N337" s="41"/>
    </row>
    <row r="338" spans="1:16" ht="21" customHeight="1" x14ac:dyDescent="0.15">
      <c r="A338" s="147"/>
      <c r="B338" s="48" t="s">
        <v>808</v>
      </c>
      <c r="C338" s="38"/>
      <c r="D338" s="38"/>
      <c r="E338" s="38"/>
      <c r="F338" s="38"/>
      <c r="G338" s="38"/>
      <c r="H338" s="38"/>
      <c r="I338" s="38"/>
      <c r="J338" s="38"/>
      <c r="K338" s="44" t="s">
        <v>18</v>
      </c>
      <c r="L338" s="45">
        <f>SUM(L336:L337)</f>
        <v>0</v>
      </c>
      <c r="M338" s="45">
        <f>SUM(M336:M337)</f>
        <v>0</v>
      </c>
      <c r="N338" s="41"/>
    </row>
    <row r="339" spans="1:16" ht="21" customHeight="1" x14ac:dyDescent="0.15">
      <c r="A339" s="147"/>
      <c r="B339" s="48" t="str">
        <f>$B$19</f>
        <v>⑤申込締切日は、令和8年1月7日（水）です。＜FAXは不可＞</v>
      </c>
      <c r="C339" s="38"/>
      <c r="D339" s="38"/>
      <c r="E339" s="38"/>
      <c r="F339" s="38"/>
      <c r="G339" s="38"/>
      <c r="H339" s="38"/>
      <c r="I339" s="38"/>
      <c r="J339" s="38"/>
      <c r="L339" s="148">
        <f>SUM(L338:M338)</f>
        <v>0</v>
      </c>
      <c r="M339" s="149"/>
    </row>
    <row r="340" spans="1:16" ht="21" customHeight="1" x14ac:dyDescent="0.15">
      <c r="B340" s="123" t="s">
        <v>810</v>
      </c>
      <c r="C340" s="124"/>
      <c r="D340" s="124"/>
      <c r="E340" s="124"/>
      <c r="F340" s="124"/>
      <c r="G340" s="124"/>
      <c r="H340" s="124"/>
      <c r="I340" s="124"/>
      <c r="J340" s="124"/>
      <c r="K340" s="124"/>
      <c r="L340" s="125"/>
    </row>
    <row r="341" spans="1:16" ht="27" customHeight="1" x14ac:dyDescent="0.15">
      <c r="A341" s="155" t="str">
        <f>$A$1</f>
        <v>令和８年度　春季女性生活習慣病予防健診</v>
      </c>
      <c r="B341" s="155"/>
      <c r="C341" s="126"/>
      <c r="D341" s="126"/>
      <c r="E341" s="126"/>
      <c r="F341" s="126"/>
      <c r="G341" s="16"/>
      <c r="H341" s="17"/>
      <c r="I341" s="17"/>
      <c r="M341" s="19"/>
      <c r="N341" s="18">
        <f>N321+1</f>
        <v>18</v>
      </c>
    </row>
    <row r="342" spans="1:16" ht="27" customHeight="1" x14ac:dyDescent="0.15">
      <c r="A342" s="127" t="s">
        <v>0</v>
      </c>
      <c r="B342" s="128"/>
      <c r="C342" s="49"/>
      <c r="D342" s="143" t="s">
        <v>812</v>
      </c>
      <c r="E342" s="143"/>
      <c r="F342" s="143"/>
      <c r="G342" s="143"/>
      <c r="H342" s="20" t="s">
        <v>1</v>
      </c>
      <c r="I342" s="150" t="str">
        <f>$I$2</f>
        <v/>
      </c>
      <c r="J342" s="151"/>
      <c r="K342" s="152"/>
      <c r="L342" s="50" t="s">
        <v>2</v>
      </c>
      <c r="M342" s="132" t="str">
        <f>$M$2</f>
        <v/>
      </c>
      <c r="N342" s="132"/>
    </row>
    <row r="343" spans="1:16" ht="27" customHeight="1" thickBot="1" x14ac:dyDescent="0.2">
      <c r="A343" s="21" t="s">
        <v>3</v>
      </c>
      <c r="B343" s="22">
        <f>$B$3</f>
        <v>278</v>
      </c>
      <c r="C343" s="109"/>
      <c r="D343" s="133" t="str">
        <f>$D$3</f>
        <v>東京金属事業健康保険組合</v>
      </c>
      <c r="E343" s="133"/>
      <c r="F343" s="133"/>
      <c r="G343" s="133"/>
      <c r="H343" s="23" t="s">
        <v>4</v>
      </c>
      <c r="I343" s="134" t="str">
        <f>$I$3</f>
        <v/>
      </c>
      <c r="J343" s="135"/>
      <c r="K343" s="136"/>
      <c r="L343" s="46" t="s">
        <v>5</v>
      </c>
      <c r="M343" s="137" t="str">
        <f>$M$3</f>
        <v/>
      </c>
      <c r="N343" s="138"/>
    </row>
    <row r="344" spans="1:16" ht="48" customHeight="1" x14ac:dyDescent="0.15">
      <c r="A344" s="24" t="s">
        <v>801</v>
      </c>
      <c r="B344" s="25" t="s">
        <v>802</v>
      </c>
      <c r="C344" s="26" t="s">
        <v>14</v>
      </c>
      <c r="D344" s="27" t="s">
        <v>800</v>
      </c>
      <c r="E344" s="27" t="s">
        <v>6</v>
      </c>
      <c r="F344" s="27" t="s">
        <v>7</v>
      </c>
      <c r="G344" s="28" t="s">
        <v>796</v>
      </c>
      <c r="H344" s="144" t="s">
        <v>15</v>
      </c>
      <c r="I344" s="145"/>
      <c r="J344" s="27" t="s">
        <v>793</v>
      </c>
      <c r="K344" s="14" t="s">
        <v>10</v>
      </c>
      <c r="L344" s="15" t="s">
        <v>11</v>
      </c>
      <c r="M344" s="4" t="s">
        <v>12</v>
      </c>
      <c r="N344" s="29" t="s">
        <v>13</v>
      </c>
    </row>
    <row r="345" spans="1:16" ht="36" customHeight="1" x14ac:dyDescent="0.15">
      <c r="A345" s="30" t="str">
        <f>IF(入力!$C181="","",入力!$B$2)</f>
        <v/>
      </c>
      <c r="B345" s="31" t="str">
        <f>IF($A345="","",VLOOKUP($P345,入力!$A$11:$M$310,3,FALSE))</f>
        <v/>
      </c>
      <c r="C345" s="31" t="str">
        <f>IF($A345="","",VLOOKUP($P345,入力!$A$11:$M$310,4,FALSE))</f>
        <v/>
      </c>
      <c r="D345" s="31" t="str">
        <f>IF($A345="","",VLOOKUP($P345,入力!$A$11:$M$310,5,FALSE))</f>
        <v/>
      </c>
      <c r="E345" s="31" t="str">
        <f>IF($A345="","",IF(VLOOKUP($P345,入力!$A$11:$M$310,6,FALSE)=1,"本人","家族"))</f>
        <v/>
      </c>
      <c r="F345" s="52" t="str">
        <f>IF($A345="","",VLOOKUP($P345,入力!$A$11:$M$310,7,FALSE))</f>
        <v/>
      </c>
      <c r="G345" s="31" t="str">
        <f>IF($A345="","",VLOOKUP($P345,入力!$A$11:$M$310,8,FALSE))</f>
        <v/>
      </c>
      <c r="H345" s="141" t="str">
        <f>IF($A345="","",VLOOKUP($P345,入力!$A$11:$M$310,9,FALSE))</f>
        <v/>
      </c>
      <c r="I345" s="142"/>
      <c r="J345" s="51" t="str">
        <f>IF($A345="","",VLOOKUP($P345,入力!$A$11:$M$310,10,FALSE))</f>
        <v/>
      </c>
      <c r="K345" s="51" t="str">
        <f>IF($A345="","",IF(VLOOKUP($P345,入力!$A$11:$M$310,11,FALSE)=1,"1.自己採取",IF(VLOOKUP($P345,入力!$A$11:$M$310,11,FALSE)=2,"2.医師採取",IF(VLOOKUP($P345,入力!$A$11:$M$310,11,FALSE)=3,"3.希望なし",""))))</f>
        <v/>
      </c>
      <c r="L345" s="51" t="str">
        <f>IF($A345="","",IF(VLOOKUP($P345,入力!$A$11:$M$310,12,FALSE)=1,"1.超音波",IF(VLOOKUP($P345,入力!$A$11:$M$310,12,FALSE)=2,"2.マンモ","")))</f>
        <v/>
      </c>
      <c r="M345" s="51" t="str">
        <f>IF($A345="","",VLOOKUP($P345,入力!$A$11:$M$310,13,FALSE))</f>
        <v/>
      </c>
      <c r="N345" s="57" t="str">
        <f>IF(M345="","",VLOOKUP(M345,医療機関データ!$A$2:$B$800,2,FALSE))</f>
        <v/>
      </c>
      <c r="O345" s="54" t="str">
        <f>IF(B345="","",DATEDIF(F345,45747,"Y"))</f>
        <v/>
      </c>
      <c r="P345" s="37">
        <f>P334+1</f>
        <v>171</v>
      </c>
    </row>
    <row r="346" spans="1:16" ht="36" customHeight="1" x14ac:dyDescent="0.15">
      <c r="A346" s="30" t="str">
        <f>IF(入力!$C182="","",入力!$B$2)</f>
        <v/>
      </c>
      <c r="B346" s="31" t="str">
        <f>IF($A346="","",VLOOKUP($P346,入力!$A$11:$M$310,3,FALSE))</f>
        <v/>
      </c>
      <c r="C346" s="31" t="str">
        <f>IF($A346="","",VLOOKUP($P346,入力!$A$11:$M$310,4,FALSE))</f>
        <v/>
      </c>
      <c r="D346" s="31" t="str">
        <f>IF($A346="","",VLOOKUP($P346,入力!$A$11:$M$310,5,FALSE))</f>
        <v/>
      </c>
      <c r="E346" s="31" t="str">
        <f>IF($A346="","",IF(VLOOKUP($P346,入力!$A$11:$M$310,6,FALSE)=1,"本人","家族"))</f>
        <v/>
      </c>
      <c r="F346" s="52" t="str">
        <f>IF($A346="","",VLOOKUP($P346,入力!$A$11:$M$310,7,FALSE))</f>
        <v/>
      </c>
      <c r="G346" s="31" t="str">
        <f>IF($A346="","",VLOOKUP($P346,入力!$A$11:$M$310,8,FALSE))</f>
        <v/>
      </c>
      <c r="H346" s="141" t="str">
        <f>IF($A346="","",VLOOKUP($P346,入力!$A$11:$M$310,9,FALSE))</f>
        <v/>
      </c>
      <c r="I346" s="142"/>
      <c r="J346" s="51" t="str">
        <f>IF($A346="","",VLOOKUP($P346,入力!$A$11:$M$310,10,FALSE))</f>
        <v/>
      </c>
      <c r="K346" s="51" t="str">
        <f>IF($A346="","",IF(VLOOKUP($P346,入力!$A$11:$M$310,11,FALSE)=1,"1.自己採取",IF(VLOOKUP($P346,入力!$A$11:$M$310,11,FALSE)=2,"2.医師採取",IF(VLOOKUP($P346,入力!$A$11:$M$310,11,FALSE)=3,"3.希望なし",""))))</f>
        <v/>
      </c>
      <c r="L346" s="51" t="str">
        <f>IF($A346="","",IF(VLOOKUP($P346,入力!$A$11:$M$310,12,FALSE)=1,"1.超音波",IF(VLOOKUP($P346,入力!$A$11:$M$310,12,FALSE)=2,"2.マンモ","")))</f>
        <v/>
      </c>
      <c r="M346" s="51" t="str">
        <f>IF($A346="","",VLOOKUP($P346,入力!$A$11:$M$310,13,FALSE))</f>
        <v/>
      </c>
      <c r="N346" s="57" t="str">
        <f>IF(M346="","",VLOOKUP(M346,医療機関データ!$A$2:$B$800,2,FALSE))</f>
        <v/>
      </c>
      <c r="O346" s="54" t="str">
        <f t="shared" ref="O346:O354" si="33">IF(B346="","",DATEDIF(F346,45747,"Y"))</f>
        <v/>
      </c>
      <c r="P346" s="37">
        <f>P345+1</f>
        <v>172</v>
      </c>
    </row>
    <row r="347" spans="1:16" ht="36" customHeight="1" x14ac:dyDescent="0.15">
      <c r="A347" s="30" t="str">
        <f>IF(入力!$C183="","",入力!$B$2)</f>
        <v/>
      </c>
      <c r="B347" s="31" t="str">
        <f>IF($A347="","",VLOOKUP($P347,入力!$A$11:$M$310,3,FALSE))</f>
        <v/>
      </c>
      <c r="C347" s="31" t="str">
        <f>IF($A347="","",VLOOKUP($P347,入力!$A$11:$M$310,4,FALSE))</f>
        <v/>
      </c>
      <c r="D347" s="31" t="str">
        <f>IF($A347="","",VLOOKUP($P347,入力!$A$11:$M$310,5,FALSE))</f>
        <v/>
      </c>
      <c r="E347" s="31" t="str">
        <f>IF($A347="","",IF(VLOOKUP($P347,入力!$A$11:$M$310,6,FALSE)=1,"本人","家族"))</f>
        <v/>
      </c>
      <c r="F347" s="52" t="str">
        <f>IF($A347="","",VLOOKUP($P347,入力!$A$11:$M$310,7,FALSE))</f>
        <v/>
      </c>
      <c r="G347" s="31" t="str">
        <f>IF($A347="","",VLOOKUP($P347,入力!$A$11:$M$310,8,FALSE))</f>
        <v/>
      </c>
      <c r="H347" s="141" t="str">
        <f>IF($A347="","",VLOOKUP($P347,入力!$A$11:$M$310,9,FALSE))</f>
        <v/>
      </c>
      <c r="I347" s="142"/>
      <c r="J347" s="51" t="str">
        <f>IF($A347="","",VLOOKUP($P347,入力!$A$11:$M$310,10,FALSE))</f>
        <v/>
      </c>
      <c r="K347" s="51" t="str">
        <f>IF($A347="","",IF(VLOOKUP($P347,入力!$A$11:$M$310,11,FALSE)=1,"1.自己採取",IF(VLOOKUP($P347,入力!$A$11:$M$310,11,FALSE)=2,"2.医師採取",IF(VLOOKUP($P347,入力!$A$11:$M$310,11,FALSE)=3,"3.希望なし",""))))</f>
        <v/>
      </c>
      <c r="L347" s="51" t="str">
        <f>IF($A347="","",IF(VLOOKUP($P347,入力!$A$11:$M$310,12,FALSE)=1,"1.超音波",IF(VLOOKUP($P347,入力!$A$11:$M$310,12,FALSE)=2,"2.マンモ","")))</f>
        <v/>
      </c>
      <c r="M347" s="51" t="str">
        <f>IF($A347="","",VLOOKUP($P347,入力!$A$11:$M$310,13,FALSE))</f>
        <v/>
      </c>
      <c r="N347" s="57" t="str">
        <f>IF(M347="","",VLOOKUP(M347,医療機関データ!$A$2:$B$800,2,FALSE))</f>
        <v/>
      </c>
      <c r="O347" s="54" t="str">
        <f t="shared" si="33"/>
        <v/>
      </c>
      <c r="P347" s="37">
        <f t="shared" ref="P347:P354" si="34">P346+1</f>
        <v>173</v>
      </c>
    </row>
    <row r="348" spans="1:16" ht="36" customHeight="1" x14ac:dyDescent="0.15">
      <c r="A348" s="30" t="str">
        <f>IF(入力!$C184="","",入力!$B$2)</f>
        <v/>
      </c>
      <c r="B348" s="31" t="str">
        <f>IF($A348="","",VLOOKUP($P348,入力!$A$11:$M$310,3,FALSE))</f>
        <v/>
      </c>
      <c r="C348" s="31" t="str">
        <f>IF($A348="","",VLOOKUP($P348,入力!$A$11:$M$310,4,FALSE))</f>
        <v/>
      </c>
      <c r="D348" s="31" t="str">
        <f>IF($A348="","",VLOOKUP($P348,入力!$A$11:$M$310,5,FALSE))</f>
        <v/>
      </c>
      <c r="E348" s="31" t="str">
        <f>IF($A348="","",IF(VLOOKUP($P348,入力!$A$11:$M$310,6,FALSE)=1,"本人","家族"))</f>
        <v/>
      </c>
      <c r="F348" s="52" t="str">
        <f>IF($A348="","",VLOOKUP($P348,入力!$A$11:$M$310,7,FALSE))</f>
        <v/>
      </c>
      <c r="G348" s="31" t="str">
        <f>IF($A348="","",VLOOKUP($P348,入力!$A$11:$M$310,8,FALSE))</f>
        <v/>
      </c>
      <c r="H348" s="141" t="str">
        <f>IF($A348="","",VLOOKUP($P348,入力!$A$11:$M$310,9,FALSE))</f>
        <v/>
      </c>
      <c r="I348" s="142"/>
      <c r="J348" s="51" t="str">
        <f>IF($A348="","",VLOOKUP($P348,入力!$A$11:$M$310,10,FALSE))</f>
        <v/>
      </c>
      <c r="K348" s="51" t="str">
        <f>IF($A348="","",IF(VLOOKUP($P348,入力!$A$11:$M$310,11,FALSE)=1,"1.自己採取",IF(VLOOKUP($P348,入力!$A$11:$M$310,11,FALSE)=2,"2.医師採取",IF(VLOOKUP($P348,入力!$A$11:$M$310,11,FALSE)=3,"3.希望なし",""))))</f>
        <v/>
      </c>
      <c r="L348" s="51" t="str">
        <f>IF($A348="","",IF(VLOOKUP($P348,入力!$A$11:$M$310,12,FALSE)=1,"1.超音波",IF(VLOOKUP($P348,入力!$A$11:$M$310,12,FALSE)=2,"2.マンモ","")))</f>
        <v/>
      </c>
      <c r="M348" s="51" t="str">
        <f>IF($A348="","",VLOOKUP($P348,入力!$A$11:$M$310,13,FALSE))</f>
        <v/>
      </c>
      <c r="N348" s="57" t="str">
        <f>IF(M348="","",VLOOKUP(M348,医療機関データ!$A$2:$B$800,2,FALSE))</f>
        <v/>
      </c>
      <c r="O348" s="54" t="str">
        <f t="shared" si="33"/>
        <v/>
      </c>
      <c r="P348" s="37">
        <f t="shared" si="34"/>
        <v>174</v>
      </c>
    </row>
    <row r="349" spans="1:16" ht="36" customHeight="1" x14ac:dyDescent="0.15">
      <c r="A349" s="30" t="str">
        <f>IF(入力!$C185="","",入力!$B$2)</f>
        <v/>
      </c>
      <c r="B349" s="31" t="str">
        <f>IF($A349="","",VLOOKUP($P349,入力!$A$11:$M$310,3,FALSE))</f>
        <v/>
      </c>
      <c r="C349" s="31" t="str">
        <f>IF($A349="","",VLOOKUP($P349,入力!$A$11:$M$310,4,FALSE))</f>
        <v/>
      </c>
      <c r="D349" s="31" t="str">
        <f>IF($A349="","",VLOOKUP($P349,入力!$A$11:$M$310,5,FALSE))</f>
        <v/>
      </c>
      <c r="E349" s="31" t="str">
        <f>IF($A349="","",IF(VLOOKUP($P349,入力!$A$11:$M$310,6,FALSE)=1,"本人","家族"))</f>
        <v/>
      </c>
      <c r="F349" s="52" t="str">
        <f>IF($A349="","",VLOOKUP($P349,入力!$A$11:$M$310,7,FALSE))</f>
        <v/>
      </c>
      <c r="G349" s="31" t="str">
        <f>IF($A349="","",VLOOKUP($P349,入力!$A$11:$M$310,8,FALSE))</f>
        <v/>
      </c>
      <c r="H349" s="141" t="str">
        <f>IF($A349="","",VLOOKUP($P349,入力!$A$11:$M$310,9,FALSE))</f>
        <v/>
      </c>
      <c r="I349" s="142"/>
      <c r="J349" s="51" t="str">
        <f>IF($A349="","",VLOOKUP($P349,入力!$A$11:$M$310,10,FALSE))</f>
        <v/>
      </c>
      <c r="K349" s="51" t="str">
        <f>IF($A349="","",IF(VLOOKUP($P349,入力!$A$11:$M$310,11,FALSE)=1,"1.自己採取",IF(VLOOKUP($P349,入力!$A$11:$M$310,11,FALSE)=2,"2.医師採取",IF(VLOOKUP($P349,入力!$A$11:$M$310,11,FALSE)=3,"3.希望なし",""))))</f>
        <v/>
      </c>
      <c r="L349" s="51" t="str">
        <f>IF($A349="","",IF(VLOOKUP($P349,入力!$A$11:$M$310,12,FALSE)=1,"1.超音波",IF(VLOOKUP($P349,入力!$A$11:$M$310,12,FALSE)=2,"2.マンモ","")))</f>
        <v/>
      </c>
      <c r="M349" s="51" t="str">
        <f>IF($A349="","",VLOOKUP($P349,入力!$A$11:$M$310,13,FALSE))</f>
        <v/>
      </c>
      <c r="N349" s="57" t="str">
        <f>IF(M349="","",VLOOKUP(M349,医療機関データ!$A$2:$B$800,2,FALSE))</f>
        <v/>
      </c>
      <c r="O349" s="54" t="str">
        <f t="shared" si="33"/>
        <v/>
      </c>
      <c r="P349" s="37">
        <f t="shared" si="34"/>
        <v>175</v>
      </c>
    </row>
    <row r="350" spans="1:16" ht="36" customHeight="1" x14ac:dyDescent="0.15">
      <c r="A350" s="30" t="str">
        <f>IF(入力!$C186="","",入力!$B$2)</f>
        <v/>
      </c>
      <c r="B350" s="31" t="str">
        <f>IF($A350="","",VLOOKUP($P350,入力!$A$11:$M$310,3,FALSE))</f>
        <v/>
      </c>
      <c r="C350" s="31" t="str">
        <f>IF($A350="","",VLOOKUP($P350,入力!$A$11:$M$310,4,FALSE))</f>
        <v/>
      </c>
      <c r="D350" s="31" t="str">
        <f>IF($A350="","",VLOOKUP($P350,入力!$A$11:$M$310,5,FALSE))</f>
        <v/>
      </c>
      <c r="E350" s="31" t="str">
        <f>IF($A350="","",IF(VLOOKUP($P350,入力!$A$11:$M$310,6,FALSE)=1,"本人","家族"))</f>
        <v/>
      </c>
      <c r="F350" s="52" t="str">
        <f>IF($A350="","",VLOOKUP($P350,入力!$A$11:$M$310,7,FALSE))</f>
        <v/>
      </c>
      <c r="G350" s="31" t="str">
        <f>IF($A350="","",VLOOKUP($P350,入力!$A$11:$M$310,8,FALSE))</f>
        <v/>
      </c>
      <c r="H350" s="141" t="str">
        <f>IF($A350="","",VLOOKUP($P350,入力!$A$11:$M$310,9,FALSE))</f>
        <v/>
      </c>
      <c r="I350" s="142"/>
      <c r="J350" s="51" t="str">
        <f>IF($A350="","",VLOOKUP($P350,入力!$A$11:$M$310,10,FALSE))</f>
        <v/>
      </c>
      <c r="K350" s="51" t="str">
        <f>IF($A350="","",IF(VLOOKUP($P350,入力!$A$11:$M$310,11,FALSE)=1,"1.自己採取",IF(VLOOKUP($P350,入力!$A$11:$M$310,11,FALSE)=2,"2.医師採取",IF(VLOOKUP($P350,入力!$A$11:$M$310,11,FALSE)=3,"3.希望なし",""))))</f>
        <v/>
      </c>
      <c r="L350" s="51" t="str">
        <f>IF($A350="","",IF(VLOOKUP($P350,入力!$A$11:$M$310,12,FALSE)=1,"1.超音波",IF(VLOOKUP($P350,入力!$A$11:$M$310,12,FALSE)=2,"2.マンモ","")))</f>
        <v/>
      </c>
      <c r="M350" s="51" t="str">
        <f>IF($A350="","",VLOOKUP($P350,入力!$A$11:$M$310,13,FALSE))</f>
        <v/>
      </c>
      <c r="N350" s="57" t="str">
        <f>IF(M350="","",VLOOKUP(M350,医療機関データ!$A$2:$B$800,2,FALSE))</f>
        <v/>
      </c>
      <c r="O350" s="54" t="str">
        <f t="shared" si="33"/>
        <v/>
      </c>
      <c r="P350" s="37">
        <f t="shared" si="34"/>
        <v>176</v>
      </c>
    </row>
    <row r="351" spans="1:16" ht="36" customHeight="1" x14ac:dyDescent="0.15">
      <c r="A351" s="30" t="str">
        <f>IF(入力!$C187="","",入力!$B$2)</f>
        <v/>
      </c>
      <c r="B351" s="31" t="str">
        <f>IF($A351="","",VLOOKUP($P351,入力!$A$11:$M$310,3,FALSE))</f>
        <v/>
      </c>
      <c r="C351" s="31" t="str">
        <f>IF($A351="","",VLOOKUP($P351,入力!$A$11:$M$310,4,FALSE))</f>
        <v/>
      </c>
      <c r="D351" s="31" t="str">
        <f>IF($A351="","",VLOOKUP($P351,入力!$A$11:$M$310,5,FALSE))</f>
        <v/>
      </c>
      <c r="E351" s="31" t="str">
        <f>IF($A351="","",IF(VLOOKUP($P351,入力!$A$11:$M$310,6,FALSE)=1,"本人","家族"))</f>
        <v/>
      </c>
      <c r="F351" s="52" t="str">
        <f>IF($A351="","",VLOOKUP($P351,入力!$A$11:$M$310,7,FALSE))</f>
        <v/>
      </c>
      <c r="G351" s="31" t="str">
        <f>IF($A351="","",VLOOKUP($P351,入力!$A$11:$M$310,8,FALSE))</f>
        <v/>
      </c>
      <c r="H351" s="141" t="str">
        <f>IF($A351="","",VLOOKUP($P351,入力!$A$11:$M$310,9,FALSE))</f>
        <v/>
      </c>
      <c r="I351" s="142"/>
      <c r="J351" s="51" t="str">
        <f>IF($A351="","",VLOOKUP($P351,入力!$A$11:$M$310,10,FALSE))</f>
        <v/>
      </c>
      <c r="K351" s="51" t="str">
        <f>IF($A351="","",IF(VLOOKUP($P351,入力!$A$11:$M$310,11,FALSE)=1,"1.自己採取",IF(VLOOKUP($P351,入力!$A$11:$M$310,11,FALSE)=2,"2.医師採取",IF(VLOOKUP($P351,入力!$A$11:$M$310,11,FALSE)=3,"3.希望なし",""))))</f>
        <v/>
      </c>
      <c r="L351" s="51" t="str">
        <f>IF($A351="","",IF(VLOOKUP($P351,入力!$A$11:$M$310,12,FALSE)=1,"1.超音波",IF(VLOOKUP($P351,入力!$A$11:$M$310,12,FALSE)=2,"2.マンモ","")))</f>
        <v/>
      </c>
      <c r="M351" s="51" t="str">
        <f>IF($A351="","",VLOOKUP($P351,入力!$A$11:$M$310,13,FALSE))</f>
        <v/>
      </c>
      <c r="N351" s="57" t="str">
        <f>IF(M351="","",VLOOKUP(M351,医療機関データ!$A$2:$B$800,2,FALSE))</f>
        <v/>
      </c>
      <c r="O351" s="54" t="str">
        <f t="shared" si="33"/>
        <v/>
      </c>
      <c r="P351" s="37">
        <f t="shared" si="34"/>
        <v>177</v>
      </c>
    </row>
    <row r="352" spans="1:16" ht="36" customHeight="1" x14ac:dyDescent="0.15">
      <c r="A352" s="30" t="str">
        <f>IF(入力!$C188="","",入力!$B$2)</f>
        <v/>
      </c>
      <c r="B352" s="31" t="str">
        <f>IF($A352="","",VLOOKUP($P352,入力!$A$11:$M$310,3,FALSE))</f>
        <v/>
      </c>
      <c r="C352" s="31" t="str">
        <f>IF($A352="","",VLOOKUP($P352,入力!$A$11:$M$310,4,FALSE))</f>
        <v/>
      </c>
      <c r="D352" s="31" t="str">
        <f>IF($A352="","",VLOOKUP($P352,入力!$A$11:$M$310,5,FALSE))</f>
        <v/>
      </c>
      <c r="E352" s="31" t="str">
        <f>IF($A352="","",IF(VLOOKUP($P352,入力!$A$11:$M$310,6,FALSE)=1,"本人","家族"))</f>
        <v/>
      </c>
      <c r="F352" s="52" t="str">
        <f>IF($A352="","",VLOOKUP($P352,入力!$A$11:$M$310,7,FALSE))</f>
        <v/>
      </c>
      <c r="G352" s="31" t="str">
        <f>IF($A352="","",VLOOKUP($P352,入力!$A$11:$M$310,8,FALSE))</f>
        <v/>
      </c>
      <c r="H352" s="141" t="str">
        <f>IF($A352="","",VLOOKUP($P352,入力!$A$11:$M$310,9,FALSE))</f>
        <v/>
      </c>
      <c r="I352" s="142"/>
      <c r="J352" s="51" t="str">
        <f>IF($A352="","",VLOOKUP($P352,入力!$A$11:$M$310,10,FALSE))</f>
        <v/>
      </c>
      <c r="K352" s="51" t="str">
        <f>IF($A352="","",IF(VLOOKUP($P352,入力!$A$11:$M$310,11,FALSE)=1,"1.自己採取",IF(VLOOKUP($P352,入力!$A$11:$M$310,11,FALSE)=2,"2.医師採取",IF(VLOOKUP($P352,入力!$A$11:$M$310,11,FALSE)=3,"3.希望なし",""))))</f>
        <v/>
      </c>
      <c r="L352" s="51" t="str">
        <f>IF($A352="","",IF(VLOOKUP($P352,入力!$A$11:$M$310,12,FALSE)=1,"1.超音波",IF(VLOOKUP($P352,入力!$A$11:$M$310,12,FALSE)=2,"2.マンモ","")))</f>
        <v/>
      </c>
      <c r="M352" s="51" t="str">
        <f>IF($A352="","",VLOOKUP($P352,入力!$A$11:$M$310,13,FALSE))</f>
        <v/>
      </c>
      <c r="N352" s="57" t="str">
        <f>IF(M352="","",VLOOKUP(M352,医療機関データ!$A$2:$B$800,2,FALSE))</f>
        <v/>
      </c>
      <c r="O352" s="54" t="str">
        <f t="shared" si="33"/>
        <v/>
      </c>
      <c r="P352" s="37">
        <f t="shared" si="34"/>
        <v>178</v>
      </c>
    </row>
    <row r="353" spans="1:16" ht="36" customHeight="1" x14ac:dyDescent="0.15">
      <c r="A353" s="30" t="str">
        <f>IF(入力!$C189="","",入力!$B$2)</f>
        <v/>
      </c>
      <c r="B353" s="31" t="str">
        <f>IF($A353="","",VLOOKUP($P353,入力!$A$11:$M$310,3,FALSE))</f>
        <v/>
      </c>
      <c r="C353" s="31" t="str">
        <f>IF($A353="","",VLOOKUP($P353,入力!$A$11:$M$310,4,FALSE))</f>
        <v/>
      </c>
      <c r="D353" s="31" t="str">
        <f>IF($A353="","",VLOOKUP($P353,入力!$A$11:$M$310,5,FALSE))</f>
        <v/>
      </c>
      <c r="E353" s="31" t="str">
        <f>IF($A353="","",IF(VLOOKUP($P353,入力!$A$11:$M$310,6,FALSE)=1,"本人","家族"))</f>
        <v/>
      </c>
      <c r="F353" s="52" t="str">
        <f>IF($A353="","",VLOOKUP($P353,入力!$A$11:$M$310,7,FALSE))</f>
        <v/>
      </c>
      <c r="G353" s="31" t="str">
        <f>IF($A353="","",VLOOKUP($P353,入力!$A$11:$M$310,8,FALSE))</f>
        <v/>
      </c>
      <c r="H353" s="141" t="str">
        <f>IF($A353="","",VLOOKUP($P353,入力!$A$11:$M$310,9,FALSE))</f>
        <v/>
      </c>
      <c r="I353" s="142"/>
      <c r="J353" s="51" t="str">
        <f>IF($A353="","",VLOOKUP($P353,入力!$A$11:$M$310,10,FALSE))</f>
        <v/>
      </c>
      <c r="K353" s="51" t="str">
        <f>IF($A353="","",IF(VLOOKUP($P353,入力!$A$11:$M$310,11,FALSE)=1,"1.自己採取",IF(VLOOKUP($P353,入力!$A$11:$M$310,11,FALSE)=2,"2.医師採取",IF(VLOOKUP($P353,入力!$A$11:$M$310,11,FALSE)=3,"3.希望なし",""))))</f>
        <v/>
      </c>
      <c r="L353" s="51" t="str">
        <f>IF($A353="","",IF(VLOOKUP($P353,入力!$A$11:$M$310,12,FALSE)=1,"1.超音波",IF(VLOOKUP($P353,入力!$A$11:$M$310,12,FALSE)=2,"2.マンモ","")))</f>
        <v/>
      </c>
      <c r="M353" s="51" t="str">
        <f>IF($A353="","",VLOOKUP($P353,入力!$A$11:$M$310,13,FALSE))</f>
        <v/>
      </c>
      <c r="N353" s="57" t="str">
        <f>IF(M353="","",VLOOKUP(M353,医療機関データ!$A$2:$B$800,2,FALSE))</f>
        <v/>
      </c>
      <c r="O353" s="54" t="str">
        <f t="shared" si="33"/>
        <v/>
      </c>
      <c r="P353" s="37">
        <f t="shared" si="34"/>
        <v>179</v>
      </c>
    </row>
    <row r="354" spans="1:16" ht="36" customHeight="1" thickBot="1" x14ac:dyDescent="0.2">
      <c r="A354" s="30" t="str">
        <f>IF(入力!$C190="","",入力!$B$2)</f>
        <v/>
      </c>
      <c r="B354" s="31" t="str">
        <f>IF($A354="","",VLOOKUP($P354,入力!$A$11:$M$310,3,FALSE))</f>
        <v/>
      </c>
      <c r="C354" s="31" t="str">
        <f>IF($A354="","",VLOOKUP($P354,入力!$A$11:$M$310,4,FALSE))</f>
        <v/>
      </c>
      <c r="D354" s="31" t="str">
        <f>IF($A354="","",VLOOKUP($P354,入力!$A$11:$M$310,5,FALSE))</f>
        <v/>
      </c>
      <c r="E354" s="31" t="str">
        <f>IF($A354="","",IF(VLOOKUP($P354,入力!$A$11:$M$310,6,FALSE)=1,"本人","家族"))</f>
        <v/>
      </c>
      <c r="F354" s="52" t="str">
        <f>IF($A354="","",VLOOKUP($P354,入力!$A$11:$M$310,7,FALSE))</f>
        <v/>
      </c>
      <c r="G354" s="31" t="str">
        <f>IF($A354="","",VLOOKUP($P354,入力!$A$11:$M$310,8,FALSE))</f>
        <v/>
      </c>
      <c r="H354" s="141" t="str">
        <f>IF($A354="","",VLOOKUP($P354,入力!$A$11:$M$310,9,FALSE))</f>
        <v/>
      </c>
      <c r="I354" s="142"/>
      <c r="J354" s="53" t="str">
        <f>IF($A354="","",VLOOKUP($P354,入力!$A$11:$M$310,10,FALSE))</f>
        <v/>
      </c>
      <c r="K354" s="53" t="str">
        <f>IF($A354="","",IF(VLOOKUP($P354,入力!$A$11:$M$310,11,FALSE)=1,"1.自己採取",IF(VLOOKUP($P354,入力!$A$11:$M$310,11,FALSE)=2,"2.医師採取",IF(VLOOKUP($P354,入力!$A$11:$M$310,11,FALSE)=3,"3.希望なし",""))))</f>
        <v/>
      </c>
      <c r="L354" s="53" t="str">
        <f>IF($A354="","",IF(VLOOKUP($P354,入力!$A$11:$M$310,12,FALSE)=1,"1.超音波",IF(VLOOKUP($P354,入力!$A$11:$M$310,12,FALSE)=2,"2.マンモ","")))</f>
        <v/>
      </c>
      <c r="M354" s="53" t="str">
        <f>IF($A354="","",VLOOKUP($P354,入力!$A$11:$M$310,13,FALSE))</f>
        <v/>
      </c>
      <c r="N354" s="58" t="str">
        <f>IF(M354="","",VLOOKUP(M354,医療機関データ!$A$2:$B$800,2,FALSE))</f>
        <v/>
      </c>
      <c r="O354" s="54" t="str">
        <f t="shared" si="33"/>
        <v/>
      </c>
      <c r="P354" s="37">
        <f t="shared" si="34"/>
        <v>180</v>
      </c>
    </row>
    <row r="355" spans="1:16" ht="21" customHeight="1" x14ac:dyDescent="0.15">
      <c r="A355" s="146" t="s">
        <v>809</v>
      </c>
      <c r="B355" s="47" t="s">
        <v>807</v>
      </c>
      <c r="C355" s="32"/>
      <c r="D355" s="32"/>
      <c r="E355" s="32"/>
      <c r="F355" s="32"/>
      <c r="G355" s="32"/>
      <c r="H355" s="32"/>
      <c r="I355" s="32"/>
      <c r="J355" s="33"/>
      <c r="K355" s="34"/>
      <c r="L355" s="35" t="s">
        <v>8</v>
      </c>
      <c r="M355" s="35" t="s">
        <v>9</v>
      </c>
      <c r="N355" s="36"/>
      <c r="O355" s="55"/>
    </row>
    <row r="356" spans="1:16" ht="21" customHeight="1" x14ac:dyDescent="0.15">
      <c r="A356" s="147"/>
      <c r="B356" s="48" t="s">
        <v>806</v>
      </c>
      <c r="C356" s="38"/>
      <c r="D356" s="38"/>
      <c r="E356" s="38"/>
      <c r="F356" s="38"/>
      <c r="G356" s="38"/>
      <c r="H356" s="38"/>
      <c r="I356" s="38"/>
      <c r="J356" s="38"/>
      <c r="K356" s="39" t="s">
        <v>16</v>
      </c>
      <c r="L356" s="40">
        <f>COUNTIFS(E345:E354,"本人",O345:O354,"&lt;40")</f>
        <v>0</v>
      </c>
      <c r="M356" s="40">
        <f>COUNTIFS(E345:E354,"家族",O345:O354,"&lt;40")</f>
        <v>0</v>
      </c>
      <c r="N356" s="41"/>
    </row>
    <row r="357" spans="1:16" ht="21" customHeight="1" x14ac:dyDescent="0.15">
      <c r="A357" s="147"/>
      <c r="B357" s="48" t="s">
        <v>805</v>
      </c>
      <c r="C357" s="38"/>
      <c r="D357" s="38"/>
      <c r="E357" s="38"/>
      <c r="F357" s="38"/>
      <c r="G357" s="38"/>
      <c r="H357" s="38"/>
      <c r="I357" s="38"/>
      <c r="J357" s="38"/>
      <c r="K357" s="39" t="s">
        <v>17</v>
      </c>
      <c r="L357" s="42">
        <f>COUNTIFS(E345:E354,"本人",O345:O354,"&gt;=40")</f>
        <v>0</v>
      </c>
      <c r="M357" s="43">
        <f>COUNTIFS(E345:E354,"家族",O345:O354,"&gt;=40")</f>
        <v>0</v>
      </c>
      <c r="N357" s="41"/>
    </row>
    <row r="358" spans="1:16" ht="21" customHeight="1" x14ac:dyDescent="0.15">
      <c r="A358" s="147"/>
      <c r="B358" s="48" t="s">
        <v>808</v>
      </c>
      <c r="C358" s="38"/>
      <c r="D358" s="38"/>
      <c r="E358" s="38"/>
      <c r="F358" s="38"/>
      <c r="G358" s="38"/>
      <c r="H358" s="38"/>
      <c r="I358" s="38"/>
      <c r="J358" s="38"/>
      <c r="K358" s="44" t="s">
        <v>18</v>
      </c>
      <c r="L358" s="45">
        <f>SUM(L356:L357)</f>
        <v>0</v>
      </c>
      <c r="M358" s="45">
        <f>SUM(M356:M357)</f>
        <v>0</v>
      </c>
      <c r="N358" s="41"/>
    </row>
    <row r="359" spans="1:16" ht="21" customHeight="1" x14ac:dyDescent="0.15">
      <c r="A359" s="147"/>
      <c r="B359" s="48" t="str">
        <f>$B$19</f>
        <v>⑤申込締切日は、令和8年1月7日（水）です。＜FAXは不可＞</v>
      </c>
      <c r="C359" s="38"/>
      <c r="D359" s="38"/>
      <c r="E359" s="38"/>
      <c r="F359" s="38"/>
      <c r="G359" s="38"/>
      <c r="H359" s="38"/>
      <c r="I359" s="38"/>
      <c r="J359" s="38"/>
      <c r="L359" s="148">
        <f>SUM(L358:M358)</f>
        <v>0</v>
      </c>
      <c r="M359" s="149"/>
    </row>
    <row r="360" spans="1:16" ht="21" customHeight="1" x14ac:dyDescent="0.15">
      <c r="B360" s="123" t="s">
        <v>810</v>
      </c>
      <c r="C360" s="124"/>
      <c r="D360" s="124"/>
      <c r="E360" s="124"/>
      <c r="F360" s="124"/>
      <c r="G360" s="124"/>
      <c r="H360" s="124"/>
      <c r="I360" s="124"/>
      <c r="J360" s="124"/>
      <c r="K360" s="124"/>
      <c r="L360" s="125"/>
    </row>
    <row r="361" spans="1:16" ht="27" customHeight="1" x14ac:dyDescent="0.15">
      <c r="A361" s="155" t="str">
        <f>$A$1</f>
        <v>令和８年度　春季女性生活習慣病予防健診</v>
      </c>
      <c r="B361" s="155"/>
      <c r="C361" s="126"/>
      <c r="D361" s="126"/>
      <c r="E361" s="126"/>
      <c r="F361" s="126"/>
      <c r="G361" s="16"/>
      <c r="H361" s="17"/>
      <c r="I361" s="17"/>
      <c r="M361" s="19"/>
      <c r="N361" s="18">
        <f>N341+1</f>
        <v>19</v>
      </c>
    </row>
    <row r="362" spans="1:16" ht="27" customHeight="1" x14ac:dyDescent="0.15">
      <c r="A362" s="127" t="s">
        <v>0</v>
      </c>
      <c r="B362" s="128"/>
      <c r="C362" s="49"/>
      <c r="D362" s="143" t="s">
        <v>812</v>
      </c>
      <c r="E362" s="143"/>
      <c r="F362" s="143"/>
      <c r="G362" s="143"/>
      <c r="H362" s="20" t="s">
        <v>1</v>
      </c>
      <c r="I362" s="150" t="str">
        <f>$I$2</f>
        <v/>
      </c>
      <c r="J362" s="151"/>
      <c r="K362" s="152"/>
      <c r="L362" s="50" t="s">
        <v>2</v>
      </c>
      <c r="M362" s="132" t="str">
        <f>$M$2</f>
        <v/>
      </c>
      <c r="N362" s="132"/>
    </row>
    <row r="363" spans="1:16" ht="27" customHeight="1" thickBot="1" x14ac:dyDescent="0.2">
      <c r="A363" s="21" t="s">
        <v>3</v>
      </c>
      <c r="B363" s="22">
        <f>$B$3</f>
        <v>278</v>
      </c>
      <c r="C363" s="109"/>
      <c r="D363" s="133" t="str">
        <f>$D$3</f>
        <v>東京金属事業健康保険組合</v>
      </c>
      <c r="E363" s="133"/>
      <c r="F363" s="133"/>
      <c r="G363" s="133"/>
      <c r="H363" s="23" t="s">
        <v>4</v>
      </c>
      <c r="I363" s="134" t="str">
        <f>$I$3</f>
        <v/>
      </c>
      <c r="J363" s="135"/>
      <c r="K363" s="136"/>
      <c r="L363" s="46" t="s">
        <v>5</v>
      </c>
      <c r="M363" s="137" t="str">
        <f>$M$3</f>
        <v/>
      </c>
      <c r="N363" s="138"/>
    </row>
    <row r="364" spans="1:16" ht="48" customHeight="1" x14ac:dyDescent="0.15">
      <c r="A364" s="24" t="s">
        <v>801</v>
      </c>
      <c r="B364" s="25" t="s">
        <v>802</v>
      </c>
      <c r="C364" s="26" t="s">
        <v>14</v>
      </c>
      <c r="D364" s="27" t="s">
        <v>800</v>
      </c>
      <c r="E364" s="27" t="s">
        <v>6</v>
      </c>
      <c r="F364" s="27" t="s">
        <v>7</v>
      </c>
      <c r="G364" s="28" t="s">
        <v>796</v>
      </c>
      <c r="H364" s="144" t="s">
        <v>15</v>
      </c>
      <c r="I364" s="145"/>
      <c r="J364" s="27" t="s">
        <v>793</v>
      </c>
      <c r="K364" s="14" t="s">
        <v>10</v>
      </c>
      <c r="L364" s="15" t="s">
        <v>11</v>
      </c>
      <c r="M364" s="4" t="s">
        <v>12</v>
      </c>
      <c r="N364" s="29" t="s">
        <v>13</v>
      </c>
    </row>
    <row r="365" spans="1:16" ht="36" customHeight="1" x14ac:dyDescent="0.15">
      <c r="A365" s="30" t="str">
        <f>IF(入力!$C191="","",入力!$B$2)</f>
        <v/>
      </c>
      <c r="B365" s="31" t="str">
        <f>IF($A365="","",VLOOKUP($P365,入力!$A$11:$M$310,3,FALSE))</f>
        <v/>
      </c>
      <c r="C365" s="31" t="str">
        <f>IF($A365="","",VLOOKUP($P365,入力!$A$11:$M$310,4,FALSE))</f>
        <v/>
      </c>
      <c r="D365" s="31" t="str">
        <f>IF($A365="","",VLOOKUP($P365,入力!$A$11:$M$310,5,FALSE))</f>
        <v/>
      </c>
      <c r="E365" s="31" t="str">
        <f>IF($A365="","",IF(VLOOKUP($P365,入力!$A$11:$M$310,6,FALSE)=1,"本人","家族"))</f>
        <v/>
      </c>
      <c r="F365" s="52" t="str">
        <f>IF($A365="","",VLOOKUP($P365,入力!$A$11:$M$310,7,FALSE))</f>
        <v/>
      </c>
      <c r="G365" s="31" t="str">
        <f>IF($A365="","",VLOOKUP($P365,入力!$A$11:$M$310,8,FALSE))</f>
        <v/>
      </c>
      <c r="H365" s="141" t="str">
        <f>IF($A365="","",VLOOKUP($P365,入力!$A$11:$M$310,9,FALSE))</f>
        <v/>
      </c>
      <c r="I365" s="142"/>
      <c r="J365" s="51" t="str">
        <f>IF($A365="","",VLOOKUP($P365,入力!$A$11:$M$310,10,FALSE))</f>
        <v/>
      </c>
      <c r="K365" s="51" t="str">
        <f>IF($A365="","",IF(VLOOKUP($P365,入力!$A$11:$M$310,11,FALSE)=1,"1.自己採取",IF(VLOOKUP($P365,入力!$A$11:$M$310,11,FALSE)=2,"2.医師採取",IF(VLOOKUP($P365,入力!$A$11:$M$310,11,FALSE)=3,"3.希望なし",""))))</f>
        <v/>
      </c>
      <c r="L365" s="51" t="str">
        <f>IF($A365="","",IF(VLOOKUP($P365,入力!$A$11:$M$310,12,FALSE)=1,"1.超音波",IF(VLOOKUP($P365,入力!$A$11:$M$310,12,FALSE)=2,"2.マンモ","")))</f>
        <v/>
      </c>
      <c r="M365" s="51" t="str">
        <f>IF($A365="","",VLOOKUP($P365,入力!$A$11:$M$310,13,FALSE))</f>
        <v/>
      </c>
      <c r="N365" s="57" t="str">
        <f>IF(M365="","",VLOOKUP(M365,医療機関データ!$A$2:$B$800,2,FALSE))</f>
        <v/>
      </c>
      <c r="O365" s="54" t="str">
        <f>IF(B365="","",DATEDIF(F365,45747,"Y"))</f>
        <v/>
      </c>
      <c r="P365" s="37">
        <f>P354+1</f>
        <v>181</v>
      </c>
    </row>
    <row r="366" spans="1:16" ht="36" customHeight="1" x14ac:dyDescent="0.15">
      <c r="A366" s="30" t="str">
        <f>IF(入力!$C192="","",入力!$B$2)</f>
        <v/>
      </c>
      <c r="B366" s="31" t="str">
        <f>IF($A366="","",VLOOKUP($P366,入力!$A$11:$M$310,3,FALSE))</f>
        <v/>
      </c>
      <c r="C366" s="31" t="str">
        <f>IF($A366="","",VLOOKUP($P366,入力!$A$11:$M$310,4,FALSE))</f>
        <v/>
      </c>
      <c r="D366" s="31" t="str">
        <f>IF($A366="","",VLOOKUP($P366,入力!$A$11:$M$310,5,FALSE))</f>
        <v/>
      </c>
      <c r="E366" s="31" t="str">
        <f>IF($A366="","",IF(VLOOKUP($P366,入力!$A$11:$M$310,6,FALSE)=1,"本人","家族"))</f>
        <v/>
      </c>
      <c r="F366" s="52" t="str">
        <f>IF($A366="","",VLOOKUP($P366,入力!$A$11:$M$310,7,FALSE))</f>
        <v/>
      </c>
      <c r="G366" s="31" t="str">
        <f>IF($A366="","",VLOOKUP($P366,入力!$A$11:$M$310,8,FALSE))</f>
        <v/>
      </c>
      <c r="H366" s="141" t="str">
        <f>IF($A366="","",VLOOKUP($P366,入力!$A$11:$M$310,9,FALSE))</f>
        <v/>
      </c>
      <c r="I366" s="142"/>
      <c r="J366" s="51" t="str">
        <f>IF($A366="","",VLOOKUP($P366,入力!$A$11:$M$310,10,FALSE))</f>
        <v/>
      </c>
      <c r="K366" s="51" t="str">
        <f>IF($A366="","",IF(VLOOKUP($P366,入力!$A$11:$M$310,11,FALSE)=1,"1.自己採取",IF(VLOOKUP($P366,入力!$A$11:$M$310,11,FALSE)=2,"2.医師採取",IF(VLOOKUP($P366,入力!$A$11:$M$310,11,FALSE)=3,"3.希望なし",""))))</f>
        <v/>
      </c>
      <c r="L366" s="51" t="str">
        <f>IF($A366="","",IF(VLOOKUP($P366,入力!$A$11:$M$310,12,FALSE)=1,"1.超音波",IF(VLOOKUP($P366,入力!$A$11:$M$310,12,FALSE)=2,"2.マンモ","")))</f>
        <v/>
      </c>
      <c r="M366" s="51" t="str">
        <f>IF($A366="","",VLOOKUP($P366,入力!$A$11:$M$310,13,FALSE))</f>
        <v/>
      </c>
      <c r="N366" s="57" t="str">
        <f>IF(M366="","",VLOOKUP(M366,医療機関データ!$A$2:$B$800,2,FALSE))</f>
        <v/>
      </c>
      <c r="O366" s="54" t="str">
        <f t="shared" ref="O366:O374" si="35">IF(B366="","",DATEDIF(F366,45747,"Y"))</f>
        <v/>
      </c>
      <c r="P366" s="37">
        <f>P365+1</f>
        <v>182</v>
      </c>
    </row>
    <row r="367" spans="1:16" ht="36" customHeight="1" x14ac:dyDescent="0.15">
      <c r="A367" s="30" t="str">
        <f>IF(入力!$C193="","",入力!$B$2)</f>
        <v/>
      </c>
      <c r="B367" s="31" t="str">
        <f>IF($A367="","",VLOOKUP($P367,入力!$A$11:$M$310,3,FALSE))</f>
        <v/>
      </c>
      <c r="C367" s="31" t="str">
        <f>IF($A367="","",VLOOKUP($P367,入力!$A$11:$M$310,4,FALSE))</f>
        <v/>
      </c>
      <c r="D367" s="31" t="str">
        <f>IF($A367="","",VLOOKUP($P367,入力!$A$11:$M$310,5,FALSE))</f>
        <v/>
      </c>
      <c r="E367" s="31" t="str">
        <f>IF($A367="","",IF(VLOOKUP($P367,入力!$A$11:$M$310,6,FALSE)=1,"本人","家族"))</f>
        <v/>
      </c>
      <c r="F367" s="52" t="str">
        <f>IF($A367="","",VLOOKUP($P367,入力!$A$11:$M$310,7,FALSE))</f>
        <v/>
      </c>
      <c r="G367" s="31" t="str">
        <f>IF($A367="","",VLOOKUP($P367,入力!$A$11:$M$310,8,FALSE))</f>
        <v/>
      </c>
      <c r="H367" s="141" t="str">
        <f>IF($A367="","",VLOOKUP($P367,入力!$A$11:$M$310,9,FALSE))</f>
        <v/>
      </c>
      <c r="I367" s="142"/>
      <c r="J367" s="51" t="str">
        <f>IF($A367="","",VLOOKUP($P367,入力!$A$11:$M$310,10,FALSE))</f>
        <v/>
      </c>
      <c r="K367" s="51" t="str">
        <f>IF($A367="","",IF(VLOOKUP($P367,入力!$A$11:$M$310,11,FALSE)=1,"1.自己採取",IF(VLOOKUP($P367,入力!$A$11:$M$310,11,FALSE)=2,"2.医師採取",IF(VLOOKUP($P367,入力!$A$11:$M$310,11,FALSE)=3,"3.希望なし",""))))</f>
        <v/>
      </c>
      <c r="L367" s="51" t="str">
        <f>IF($A367="","",IF(VLOOKUP($P367,入力!$A$11:$M$310,12,FALSE)=1,"1.超音波",IF(VLOOKUP($P367,入力!$A$11:$M$310,12,FALSE)=2,"2.マンモ","")))</f>
        <v/>
      </c>
      <c r="M367" s="51" t="str">
        <f>IF($A367="","",VLOOKUP($P367,入力!$A$11:$M$310,13,FALSE))</f>
        <v/>
      </c>
      <c r="N367" s="57" t="str">
        <f>IF(M367="","",VLOOKUP(M367,医療機関データ!$A$2:$B$800,2,FALSE))</f>
        <v/>
      </c>
      <c r="O367" s="54" t="str">
        <f t="shared" si="35"/>
        <v/>
      </c>
      <c r="P367" s="37">
        <f t="shared" ref="P367:P374" si="36">P366+1</f>
        <v>183</v>
      </c>
    </row>
    <row r="368" spans="1:16" ht="36" customHeight="1" x14ac:dyDescent="0.15">
      <c r="A368" s="30" t="str">
        <f>IF(入力!$C194="","",入力!$B$2)</f>
        <v/>
      </c>
      <c r="B368" s="31" t="str">
        <f>IF($A368="","",VLOOKUP($P368,入力!$A$11:$M$310,3,FALSE))</f>
        <v/>
      </c>
      <c r="C368" s="31" t="str">
        <f>IF($A368="","",VLOOKUP($P368,入力!$A$11:$M$310,4,FALSE))</f>
        <v/>
      </c>
      <c r="D368" s="31" t="str">
        <f>IF($A368="","",VLOOKUP($P368,入力!$A$11:$M$310,5,FALSE))</f>
        <v/>
      </c>
      <c r="E368" s="31" t="str">
        <f>IF($A368="","",IF(VLOOKUP($P368,入力!$A$11:$M$310,6,FALSE)=1,"本人","家族"))</f>
        <v/>
      </c>
      <c r="F368" s="52" t="str">
        <f>IF($A368="","",VLOOKUP($P368,入力!$A$11:$M$310,7,FALSE))</f>
        <v/>
      </c>
      <c r="G368" s="31" t="str">
        <f>IF($A368="","",VLOOKUP($P368,入力!$A$11:$M$310,8,FALSE))</f>
        <v/>
      </c>
      <c r="H368" s="141" t="str">
        <f>IF($A368="","",VLOOKUP($P368,入力!$A$11:$M$310,9,FALSE))</f>
        <v/>
      </c>
      <c r="I368" s="142"/>
      <c r="J368" s="51" t="str">
        <f>IF($A368="","",VLOOKUP($P368,入力!$A$11:$M$310,10,FALSE))</f>
        <v/>
      </c>
      <c r="K368" s="51" t="str">
        <f>IF($A368="","",IF(VLOOKUP($P368,入力!$A$11:$M$310,11,FALSE)=1,"1.自己採取",IF(VLOOKUP($P368,入力!$A$11:$M$310,11,FALSE)=2,"2.医師採取",IF(VLOOKUP($P368,入力!$A$11:$M$310,11,FALSE)=3,"3.希望なし",""))))</f>
        <v/>
      </c>
      <c r="L368" s="51" t="str">
        <f>IF($A368="","",IF(VLOOKUP($P368,入力!$A$11:$M$310,12,FALSE)=1,"1.超音波",IF(VLOOKUP($P368,入力!$A$11:$M$310,12,FALSE)=2,"2.マンモ","")))</f>
        <v/>
      </c>
      <c r="M368" s="51" t="str">
        <f>IF($A368="","",VLOOKUP($P368,入力!$A$11:$M$310,13,FALSE))</f>
        <v/>
      </c>
      <c r="N368" s="57" t="str">
        <f>IF(M368="","",VLOOKUP(M368,医療機関データ!$A$2:$B$800,2,FALSE))</f>
        <v/>
      </c>
      <c r="O368" s="54" t="str">
        <f t="shared" si="35"/>
        <v/>
      </c>
      <c r="P368" s="37">
        <f t="shared" si="36"/>
        <v>184</v>
      </c>
    </row>
    <row r="369" spans="1:16" ht="36" customHeight="1" x14ac:dyDescent="0.15">
      <c r="A369" s="30" t="str">
        <f>IF(入力!$C195="","",入力!$B$2)</f>
        <v/>
      </c>
      <c r="B369" s="31" t="str">
        <f>IF($A369="","",VLOOKUP($P369,入力!$A$11:$M$310,3,FALSE))</f>
        <v/>
      </c>
      <c r="C369" s="31" t="str">
        <f>IF($A369="","",VLOOKUP($P369,入力!$A$11:$M$310,4,FALSE))</f>
        <v/>
      </c>
      <c r="D369" s="31" t="str">
        <f>IF($A369="","",VLOOKUP($P369,入力!$A$11:$M$310,5,FALSE))</f>
        <v/>
      </c>
      <c r="E369" s="31" t="str">
        <f>IF($A369="","",IF(VLOOKUP($P369,入力!$A$11:$M$310,6,FALSE)=1,"本人","家族"))</f>
        <v/>
      </c>
      <c r="F369" s="52" t="str">
        <f>IF($A369="","",VLOOKUP($P369,入力!$A$11:$M$310,7,FALSE))</f>
        <v/>
      </c>
      <c r="G369" s="31" t="str">
        <f>IF($A369="","",VLOOKUP($P369,入力!$A$11:$M$310,8,FALSE))</f>
        <v/>
      </c>
      <c r="H369" s="141" t="str">
        <f>IF($A369="","",VLOOKUP($P369,入力!$A$11:$M$310,9,FALSE))</f>
        <v/>
      </c>
      <c r="I369" s="142"/>
      <c r="J369" s="51" t="str">
        <f>IF($A369="","",VLOOKUP($P369,入力!$A$11:$M$310,10,FALSE))</f>
        <v/>
      </c>
      <c r="K369" s="51" t="str">
        <f>IF($A369="","",IF(VLOOKUP($P369,入力!$A$11:$M$310,11,FALSE)=1,"1.自己採取",IF(VLOOKUP($P369,入力!$A$11:$M$310,11,FALSE)=2,"2.医師採取",IF(VLOOKUP($P369,入力!$A$11:$M$310,11,FALSE)=3,"3.希望なし",""))))</f>
        <v/>
      </c>
      <c r="L369" s="51" t="str">
        <f>IF($A369="","",IF(VLOOKUP($P369,入力!$A$11:$M$310,12,FALSE)=1,"1.超音波",IF(VLOOKUP($P369,入力!$A$11:$M$310,12,FALSE)=2,"2.マンモ","")))</f>
        <v/>
      </c>
      <c r="M369" s="51" t="str">
        <f>IF($A369="","",VLOOKUP($P369,入力!$A$11:$M$310,13,FALSE))</f>
        <v/>
      </c>
      <c r="N369" s="57" t="str">
        <f>IF(M369="","",VLOOKUP(M369,医療機関データ!$A$2:$B$800,2,FALSE))</f>
        <v/>
      </c>
      <c r="O369" s="54" t="str">
        <f t="shared" si="35"/>
        <v/>
      </c>
      <c r="P369" s="37">
        <f t="shared" si="36"/>
        <v>185</v>
      </c>
    </row>
    <row r="370" spans="1:16" ht="36" customHeight="1" x14ac:dyDescent="0.15">
      <c r="A370" s="30" t="str">
        <f>IF(入力!$C196="","",入力!$B$2)</f>
        <v/>
      </c>
      <c r="B370" s="31" t="str">
        <f>IF($A370="","",VLOOKUP($P370,入力!$A$11:$M$310,3,FALSE))</f>
        <v/>
      </c>
      <c r="C370" s="31" t="str">
        <f>IF($A370="","",VLOOKUP($P370,入力!$A$11:$M$310,4,FALSE))</f>
        <v/>
      </c>
      <c r="D370" s="31" t="str">
        <f>IF($A370="","",VLOOKUP($P370,入力!$A$11:$M$310,5,FALSE))</f>
        <v/>
      </c>
      <c r="E370" s="31" t="str">
        <f>IF($A370="","",IF(VLOOKUP($P370,入力!$A$11:$M$310,6,FALSE)=1,"本人","家族"))</f>
        <v/>
      </c>
      <c r="F370" s="52" t="str">
        <f>IF($A370="","",VLOOKUP($P370,入力!$A$11:$M$310,7,FALSE))</f>
        <v/>
      </c>
      <c r="G370" s="31" t="str">
        <f>IF($A370="","",VLOOKUP($P370,入力!$A$11:$M$310,8,FALSE))</f>
        <v/>
      </c>
      <c r="H370" s="141" t="str">
        <f>IF($A370="","",VLOOKUP($P370,入力!$A$11:$M$310,9,FALSE))</f>
        <v/>
      </c>
      <c r="I370" s="142"/>
      <c r="J370" s="51" t="str">
        <f>IF($A370="","",VLOOKUP($P370,入力!$A$11:$M$310,10,FALSE))</f>
        <v/>
      </c>
      <c r="K370" s="51" t="str">
        <f>IF($A370="","",IF(VLOOKUP($P370,入力!$A$11:$M$310,11,FALSE)=1,"1.自己採取",IF(VLOOKUP($P370,入力!$A$11:$M$310,11,FALSE)=2,"2.医師採取",IF(VLOOKUP($P370,入力!$A$11:$M$310,11,FALSE)=3,"3.希望なし",""))))</f>
        <v/>
      </c>
      <c r="L370" s="51" t="str">
        <f>IF($A370="","",IF(VLOOKUP($P370,入力!$A$11:$M$310,12,FALSE)=1,"1.超音波",IF(VLOOKUP($P370,入力!$A$11:$M$310,12,FALSE)=2,"2.マンモ","")))</f>
        <v/>
      </c>
      <c r="M370" s="51" t="str">
        <f>IF($A370="","",VLOOKUP($P370,入力!$A$11:$M$310,13,FALSE))</f>
        <v/>
      </c>
      <c r="N370" s="57" t="str">
        <f>IF(M370="","",VLOOKUP(M370,医療機関データ!$A$2:$B$800,2,FALSE))</f>
        <v/>
      </c>
      <c r="O370" s="54" t="str">
        <f t="shared" si="35"/>
        <v/>
      </c>
      <c r="P370" s="37">
        <f t="shared" si="36"/>
        <v>186</v>
      </c>
    </row>
    <row r="371" spans="1:16" ht="36" customHeight="1" x14ac:dyDescent="0.15">
      <c r="A371" s="30" t="str">
        <f>IF(入力!$C197="","",入力!$B$2)</f>
        <v/>
      </c>
      <c r="B371" s="31" t="str">
        <f>IF($A371="","",VLOOKUP($P371,入力!$A$11:$M$310,3,FALSE))</f>
        <v/>
      </c>
      <c r="C371" s="31" t="str">
        <f>IF($A371="","",VLOOKUP($P371,入力!$A$11:$M$310,4,FALSE))</f>
        <v/>
      </c>
      <c r="D371" s="31" t="str">
        <f>IF($A371="","",VLOOKUP($P371,入力!$A$11:$M$310,5,FALSE))</f>
        <v/>
      </c>
      <c r="E371" s="31" t="str">
        <f>IF($A371="","",IF(VLOOKUP($P371,入力!$A$11:$M$310,6,FALSE)=1,"本人","家族"))</f>
        <v/>
      </c>
      <c r="F371" s="52" t="str">
        <f>IF($A371="","",VLOOKUP($P371,入力!$A$11:$M$310,7,FALSE))</f>
        <v/>
      </c>
      <c r="G371" s="31" t="str">
        <f>IF($A371="","",VLOOKUP($P371,入力!$A$11:$M$310,8,FALSE))</f>
        <v/>
      </c>
      <c r="H371" s="141" t="str">
        <f>IF($A371="","",VLOOKUP($P371,入力!$A$11:$M$310,9,FALSE))</f>
        <v/>
      </c>
      <c r="I371" s="142"/>
      <c r="J371" s="51" t="str">
        <f>IF($A371="","",VLOOKUP($P371,入力!$A$11:$M$310,10,FALSE))</f>
        <v/>
      </c>
      <c r="K371" s="51" t="str">
        <f>IF($A371="","",IF(VLOOKUP($P371,入力!$A$11:$M$310,11,FALSE)=1,"1.自己採取",IF(VLOOKUP($P371,入力!$A$11:$M$310,11,FALSE)=2,"2.医師採取",IF(VLOOKUP($P371,入力!$A$11:$M$310,11,FALSE)=3,"3.希望なし",""))))</f>
        <v/>
      </c>
      <c r="L371" s="51" t="str">
        <f>IF($A371="","",IF(VLOOKUP($P371,入力!$A$11:$M$310,12,FALSE)=1,"1.超音波",IF(VLOOKUP($P371,入力!$A$11:$M$310,12,FALSE)=2,"2.マンモ","")))</f>
        <v/>
      </c>
      <c r="M371" s="51" t="str">
        <f>IF($A371="","",VLOOKUP($P371,入力!$A$11:$M$310,13,FALSE))</f>
        <v/>
      </c>
      <c r="N371" s="57" t="str">
        <f>IF(M371="","",VLOOKUP(M371,医療機関データ!$A$2:$B$800,2,FALSE))</f>
        <v/>
      </c>
      <c r="O371" s="54" t="str">
        <f t="shared" si="35"/>
        <v/>
      </c>
      <c r="P371" s="37">
        <f t="shared" si="36"/>
        <v>187</v>
      </c>
    </row>
    <row r="372" spans="1:16" ht="36" customHeight="1" x14ac:dyDescent="0.15">
      <c r="A372" s="30" t="str">
        <f>IF(入力!$C198="","",入力!$B$2)</f>
        <v/>
      </c>
      <c r="B372" s="31" t="str">
        <f>IF($A372="","",VLOOKUP($P372,入力!$A$11:$M$310,3,FALSE))</f>
        <v/>
      </c>
      <c r="C372" s="31" t="str">
        <f>IF($A372="","",VLOOKUP($P372,入力!$A$11:$M$310,4,FALSE))</f>
        <v/>
      </c>
      <c r="D372" s="31" t="str">
        <f>IF($A372="","",VLOOKUP($P372,入力!$A$11:$M$310,5,FALSE))</f>
        <v/>
      </c>
      <c r="E372" s="31" t="str">
        <f>IF($A372="","",IF(VLOOKUP($P372,入力!$A$11:$M$310,6,FALSE)=1,"本人","家族"))</f>
        <v/>
      </c>
      <c r="F372" s="52" t="str">
        <f>IF($A372="","",VLOOKUP($P372,入力!$A$11:$M$310,7,FALSE))</f>
        <v/>
      </c>
      <c r="G372" s="31" t="str">
        <f>IF($A372="","",VLOOKUP($P372,入力!$A$11:$M$310,8,FALSE))</f>
        <v/>
      </c>
      <c r="H372" s="141" t="str">
        <f>IF($A372="","",VLOOKUP($P372,入力!$A$11:$M$310,9,FALSE))</f>
        <v/>
      </c>
      <c r="I372" s="142"/>
      <c r="J372" s="51" t="str">
        <f>IF($A372="","",VLOOKUP($P372,入力!$A$11:$M$310,10,FALSE))</f>
        <v/>
      </c>
      <c r="K372" s="51" t="str">
        <f>IF($A372="","",IF(VLOOKUP($P372,入力!$A$11:$M$310,11,FALSE)=1,"1.自己採取",IF(VLOOKUP($P372,入力!$A$11:$M$310,11,FALSE)=2,"2.医師採取",IF(VLOOKUP($P372,入力!$A$11:$M$310,11,FALSE)=3,"3.希望なし",""))))</f>
        <v/>
      </c>
      <c r="L372" s="51" t="str">
        <f>IF($A372="","",IF(VLOOKUP($P372,入力!$A$11:$M$310,12,FALSE)=1,"1.超音波",IF(VLOOKUP($P372,入力!$A$11:$M$310,12,FALSE)=2,"2.マンモ","")))</f>
        <v/>
      </c>
      <c r="M372" s="51" t="str">
        <f>IF($A372="","",VLOOKUP($P372,入力!$A$11:$M$310,13,FALSE))</f>
        <v/>
      </c>
      <c r="N372" s="57" t="str">
        <f>IF(M372="","",VLOOKUP(M372,医療機関データ!$A$2:$B$800,2,FALSE))</f>
        <v/>
      </c>
      <c r="O372" s="54" t="str">
        <f t="shared" si="35"/>
        <v/>
      </c>
      <c r="P372" s="37">
        <f t="shared" si="36"/>
        <v>188</v>
      </c>
    </row>
    <row r="373" spans="1:16" ht="36" customHeight="1" x14ac:dyDescent="0.15">
      <c r="A373" s="30" t="str">
        <f>IF(入力!$C199="","",入力!$B$2)</f>
        <v/>
      </c>
      <c r="B373" s="31" t="str">
        <f>IF($A373="","",VLOOKUP($P373,入力!$A$11:$M$310,3,FALSE))</f>
        <v/>
      </c>
      <c r="C373" s="31" t="str">
        <f>IF($A373="","",VLOOKUP($P373,入力!$A$11:$M$310,4,FALSE))</f>
        <v/>
      </c>
      <c r="D373" s="31" t="str">
        <f>IF($A373="","",VLOOKUP($P373,入力!$A$11:$M$310,5,FALSE))</f>
        <v/>
      </c>
      <c r="E373" s="31" t="str">
        <f>IF($A373="","",IF(VLOOKUP($P373,入力!$A$11:$M$310,6,FALSE)=1,"本人","家族"))</f>
        <v/>
      </c>
      <c r="F373" s="52" t="str">
        <f>IF($A373="","",VLOOKUP($P373,入力!$A$11:$M$310,7,FALSE))</f>
        <v/>
      </c>
      <c r="G373" s="31" t="str">
        <f>IF($A373="","",VLOOKUP($P373,入力!$A$11:$M$310,8,FALSE))</f>
        <v/>
      </c>
      <c r="H373" s="141" t="str">
        <f>IF($A373="","",VLOOKUP($P373,入力!$A$11:$M$310,9,FALSE))</f>
        <v/>
      </c>
      <c r="I373" s="142"/>
      <c r="J373" s="51" t="str">
        <f>IF($A373="","",VLOOKUP($P373,入力!$A$11:$M$310,10,FALSE))</f>
        <v/>
      </c>
      <c r="K373" s="51" t="str">
        <f>IF($A373="","",IF(VLOOKUP($P373,入力!$A$11:$M$310,11,FALSE)=1,"1.自己採取",IF(VLOOKUP($P373,入力!$A$11:$M$310,11,FALSE)=2,"2.医師採取",IF(VLOOKUP($P373,入力!$A$11:$M$310,11,FALSE)=3,"3.希望なし",""))))</f>
        <v/>
      </c>
      <c r="L373" s="51" t="str">
        <f>IF($A373="","",IF(VLOOKUP($P373,入力!$A$11:$M$310,12,FALSE)=1,"1.超音波",IF(VLOOKUP($P373,入力!$A$11:$M$310,12,FALSE)=2,"2.マンモ","")))</f>
        <v/>
      </c>
      <c r="M373" s="51" t="str">
        <f>IF($A373="","",VLOOKUP($P373,入力!$A$11:$M$310,13,FALSE))</f>
        <v/>
      </c>
      <c r="N373" s="57" t="str">
        <f>IF(M373="","",VLOOKUP(M373,医療機関データ!$A$2:$B$800,2,FALSE))</f>
        <v/>
      </c>
      <c r="O373" s="54" t="str">
        <f t="shared" si="35"/>
        <v/>
      </c>
      <c r="P373" s="37">
        <f t="shared" si="36"/>
        <v>189</v>
      </c>
    </row>
    <row r="374" spans="1:16" ht="36" customHeight="1" thickBot="1" x14ac:dyDescent="0.2">
      <c r="A374" s="30" t="str">
        <f>IF(入力!$C200="","",入力!$B$2)</f>
        <v/>
      </c>
      <c r="B374" s="31" t="str">
        <f>IF($A374="","",VLOOKUP($P374,入力!$A$11:$M$310,3,FALSE))</f>
        <v/>
      </c>
      <c r="C374" s="31" t="str">
        <f>IF($A374="","",VLOOKUP($P374,入力!$A$11:$M$310,4,FALSE))</f>
        <v/>
      </c>
      <c r="D374" s="31" t="str">
        <f>IF($A374="","",VLOOKUP($P374,入力!$A$11:$M$310,5,FALSE))</f>
        <v/>
      </c>
      <c r="E374" s="31" t="str">
        <f>IF($A374="","",IF(VLOOKUP($P374,入力!$A$11:$M$310,6,FALSE)=1,"本人","家族"))</f>
        <v/>
      </c>
      <c r="F374" s="52" t="str">
        <f>IF($A374="","",VLOOKUP($P374,入力!$A$11:$M$310,7,FALSE))</f>
        <v/>
      </c>
      <c r="G374" s="31" t="str">
        <f>IF($A374="","",VLOOKUP($P374,入力!$A$11:$M$310,8,FALSE))</f>
        <v/>
      </c>
      <c r="H374" s="141" t="str">
        <f>IF($A374="","",VLOOKUP($P374,入力!$A$11:$M$310,9,FALSE))</f>
        <v/>
      </c>
      <c r="I374" s="142"/>
      <c r="J374" s="53" t="str">
        <f>IF($A374="","",VLOOKUP($P374,入力!$A$11:$M$310,10,FALSE))</f>
        <v/>
      </c>
      <c r="K374" s="53" t="str">
        <f>IF($A374="","",IF(VLOOKUP($P374,入力!$A$11:$M$310,11,FALSE)=1,"1.自己採取",IF(VLOOKUP($P374,入力!$A$11:$M$310,11,FALSE)=2,"2.医師採取",IF(VLOOKUP($P374,入力!$A$11:$M$310,11,FALSE)=3,"3.希望なし",""))))</f>
        <v/>
      </c>
      <c r="L374" s="53" t="str">
        <f>IF($A374="","",IF(VLOOKUP($P374,入力!$A$11:$M$310,12,FALSE)=1,"1.超音波",IF(VLOOKUP($P374,入力!$A$11:$M$310,12,FALSE)=2,"2.マンモ","")))</f>
        <v/>
      </c>
      <c r="M374" s="53" t="str">
        <f>IF($A374="","",VLOOKUP($P374,入力!$A$11:$M$310,13,FALSE))</f>
        <v/>
      </c>
      <c r="N374" s="58" t="str">
        <f>IF(M374="","",VLOOKUP(M374,医療機関データ!$A$2:$B$800,2,FALSE))</f>
        <v/>
      </c>
      <c r="O374" s="54" t="str">
        <f t="shared" si="35"/>
        <v/>
      </c>
      <c r="P374" s="37">
        <f t="shared" si="36"/>
        <v>190</v>
      </c>
    </row>
    <row r="375" spans="1:16" ht="21" customHeight="1" x14ac:dyDescent="0.15">
      <c r="A375" s="146" t="s">
        <v>809</v>
      </c>
      <c r="B375" s="47" t="s">
        <v>807</v>
      </c>
      <c r="C375" s="32"/>
      <c r="D375" s="32"/>
      <c r="E375" s="32"/>
      <c r="F375" s="32"/>
      <c r="G375" s="32"/>
      <c r="H375" s="32"/>
      <c r="I375" s="32"/>
      <c r="J375" s="33"/>
      <c r="K375" s="34"/>
      <c r="L375" s="35" t="s">
        <v>8</v>
      </c>
      <c r="M375" s="35" t="s">
        <v>9</v>
      </c>
      <c r="N375" s="36"/>
      <c r="O375" s="55"/>
    </row>
    <row r="376" spans="1:16" ht="21" customHeight="1" x14ac:dyDescent="0.15">
      <c r="A376" s="147"/>
      <c r="B376" s="48" t="s">
        <v>806</v>
      </c>
      <c r="C376" s="38"/>
      <c r="D376" s="38"/>
      <c r="E376" s="38"/>
      <c r="F376" s="38"/>
      <c r="G376" s="38"/>
      <c r="H376" s="38"/>
      <c r="I376" s="38"/>
      <c r="J376" s="38"/>
      <c r="K376" s="39" t="s">
        <v>16</v>
      </c>
      <c r="L376" s="40">
        <f>COUNTIFS(E365:E374,"本人",O365:O374,"&lt;40")</f>
        <v>0</v>
      </c>
      <c r="M376" s="40">
        <f>COUNTIFS(E365:E374,"家族",O365:O374,"&lt;40")</f>
        <v>0</v>
      </c>
      <c r="N376" s="41"/>
    </row>
    <row r="377" spans="1:16" ht="21" customHeight="1" x14ac:dyDescent="0.15">
      <c r="A377" s="147"/>
      <c r="B377" s="48" t="s">
        <v>805</v>
      </c>
      <c r="C377" s="38"/>
      <c r="D377" s="38"/>
      <c r="E377" s="38"/>
      <c r="F377" s="38"/>
      <c r="G377" s="38"/>
      <c r="H377" s="38"/>
      <c r="I377" s="38"/>
      <c r="J377" s="38"/>
      <c r="K377" s="39" t="s">
        <v>17</v>
      </c>
      <c r="L377" s="42">
        <f>COUNTIFS(E365:E374,"本人",O365:O374,"&gt;=40")</f>
        <v>0</v>
      </c>
      <c r="M377" s="43">
        <f>COUNTIFS(E365:E374,"家族",O365:O374,"&gt;=40")</f>
        <v>0</v>
      </c>
      <c r="N377" s="41"/>
    </row>
    <row r="378" spans="1:16" ht="21" customHeight="1" x14ac:dyDescent="0.15">
      <c r="A378" s="147"/>
      <c r="B378" s="48" t="s">
        <v>808</v>
      </c>
      <c r="C378" s="38"/>
      <c r="D378" s="38"/>
      <c r="E378" s="38"/>
      <c r="F378" s="38"/>
      <c r="G378" s="38"/>
      <c r="H378" s="38"/>
      <c r="I378" s="38"/>
      <c r="J378" s="38"/>
      <c r="K378" s="44" t="s">
        <v>18</v>
      </c>
      <c r="L378" s="45">
        <f>SUM(L376:L377)</f>
        <v>0</v>
      </c>
      <c r="M378" s="45">
        <f>SUM(M376:M377)</f>
        <v>0</v>
      </c>
      <c r="N378" s="41"/>
    </row>
    <row r="379" spans="1:16" ht="21" customHeight="1" x14ac:dyDescent="0.15">
      <c r="A379" s="147"/>
      <c r="B379" s="48" t="str">
        <f>$B$19</f>
        <v>⑤申込締切日は、令和8年1月7日（水）です。＜FAXは不可＞</v>
      </c>
      <c r="C379" s="38"/>
      <c r="D379" s="38"/>
      <c r="E379" s="38"/>
      <c r="F379" s="38"/>
      <c r="G379" s="38"/>
      <c r="H379" s="38"/>
      <c r="I379" s="38"/>
      <c r="J379" s="38"/>
      <c r="L379" s="148">
        <f>SUM(L378:M378)</f>
        <v>0</v>
      </c>
      <c r="M379" s="149"/>
    </row>
    <row r="380" spans="1:16" ht="21" customHeight="1" x14ac:dyDescent="0.15">
      <c r="B380" s="123" t="s">
        <v>810</v>
      </c>
      <c r="C380" s="124"/>
      <c r="D380" s="124"/>
      <c r="E380" s="124"/>
      <c r="F380" s="124"/>
      <c r="G380" s="124"/>
      <c r="H380" s="124"/>
      <c r="I380" s="124"/>
      <c r="J380" s="124"/>
      <c r="K380" s="124"/>
      <c r="L380" s="125"/>
    </row>
    <row r="381" spans="1:16" ht="27" customHeight="1" x14ac:dyDescent="0.15">
      <c r="A381" s="155" t="str">
        <f>$A$1</f>
        <v>令和８年度　春季女性生活習慣病予防健診</v>
      </c>
      <c r="B381" s="155"/>
      <c r="C381" s="126"/>
      <c r="D381" s="126"/>
      <c r="E381" s="126"/>
      <c r="F381" s="126"/>
      <c r="G381" s="16"/>
      <c r="H381" s="17"/>
      <c r="I381" s="17"/>
      <c r="M381" s="19"/>
      <c r="N381" s="18">
        <f>N361+1</f>
        <v>20</v>
      </c>
    </row>
    <row r="382" spans="1:16" ht="27" customHeight="1" x14ac:dyDescent="0.15">
      <c r="A382" s="127" t="s">
        <v>0</v>
      </c>
      <c r="B382" s="128"/>
      <c r="C382" s="49"/>
      <c r="D382" s="143" t="s">
        <v>812</v>
      </c>
      <c r="E382" s="143"/>
      <c r="F382" s="143"/>
      <c r="G382" s="143"/>
      <c r="H382" s="20" t="s">
        <v>1</v>
      </c>
      <c r="I382" s="150" t="str">
        <f>$I$2</f>
        <v/>
      </c>
      <c r="J382" s="151"/>
      <c r="K382" s="152"/>
      <c r="L382" s="50" t="s">
        <v>2</v>
      </c>
      <c r="M382" s="132" t="str">
        <f>$M$2</f>
        <v/>
      </c>
      <c r="N382" s="132"/>
    </row>
    <row r="383" spans="1:16" ht="27" customHeight="1" thickBot="1" x14ac:dyDescent="0.2">
      <c r="A383" s="21" t="s">
        <v>3</v>
      </c>
      <c r="B383" s="22">
        <f>$B$3</f>
        <v>278</v>
      </c>
      <c r="C383" s="109"/>
      <c r="D383" s="133" t="str">
        <f>$D$3</f>
        <v>東京金属事業健康保険組合</v>
      </c>
      <c r="E383" s="133"/>
      <c r="F383" s="133"/>
      <c r="G383" s="133"/>
      <c r="H383" s="23" t="s">
        <v>4</v>
      </c>
      <c r="I383" s="134" t="str">
        <f>$I$3</f>
        <v/>
      </c>
      <c r="J383" s="135"/>
      <c r="K383" s="136"/>
      <c r="L383" s="46" t="s">
        <v>5</v>
      </c>
      <c r="M383" s="137" t="str">
        <f>$M$3</f>
        <v/>
      </c>
      <c r="N383" s="138"/>
    </row>
    <row r="384" spans="1:16" ht="48" customHeight="1" x14ac:dyDescent="0.15">
      <c r="A384" s="24" t="s">
        <v>801</v>
      </c>
      <c r="B384" s="25" t="s">
        <v>802</v>
      </c>
      <c r="C384" s="26" t="s">
        <v>14</v>
      </c>
      <c r="D384" s="27" t="s">
        <v>800</v>
      </c>
      <c r="E384" s="27" t="s">
        <v>6</v>
      </c>
      <c r="F384" s="27" t="s">
        <v>7</v>
      </c>
      <c r="G384" s="28" t="s">
        <v>796</v>
      </c>
      <c r="H384" s="144" t="s">
        <v>15</v>
      </c>
      <c r="I384" s="145"/>
      <c r="J384" s="27" t="s">
        <v>793</v>
      </c>
      <c r="K384" s="14" t="s">
        <v>10</v>
      </c>
      <c r="L384" s="15" t="s">
        <v>11</v>
      </c>
      <c r="M384" s="4" t="s">
        <v>12</v>
      </c>
      <c r="N384" s="29" t="s">
        <v>13</v>
      </c>
    </row>
    <row r="385" spans="1:16" ht="36" customHeight="1" x14ac:dyDescent="0.15">
      <c r="A385" s="30" t="str">
        <f>IF(入力!$C201="","",入力!$B$2)</f>
        <v/>
      </c>
      <c r="B385" s="31" t="str">
        <f>IF($A385="","",VLOOKUP($P385,入力!$A$11:$M$310,3,FALSE))</f>
        <v/>
      </c>
      <c r="C385" s="31" t="str">
        <f>IF($A385="","",VLOOKUP($P385,入力!$A$11:$M$310,4,FALSE))</f>
        <v/>
      </c>
      <c r="D385" s="31" t="str">
        <f>IF($A385="","",VLOOKUP($P385,入力!$A$11:$M$310,5,FALSE))</f>
        <v/>
      </c>
      <c r="E385" s="31" t="str">
        <f>IF($A385="","",IF(VLOOKUP($P385,入力!$A$11:$M$310,6,FALSE)=1,"本人","家族"))</f>
        <v/>
      </c>
      <c r="F385" s="52" t="str">
        <f>IF($A385="","",VLOOKUP($P385,入力!$A$11:$M$310,7,FALSE))</f>
        <v/>
      </c>
      <c r="G385" s="31" t="str">
        <f>IF($A385="","",VLOOKUP($P385,入力!$A$11:$M$310,8,FALSE))</f>
        <v/>
      </c>
      <c r="H385" s="141" t="str">
        <f>IF($A385="","",VLOOKUP($P385,入力!$A$11:$M$310,9,FALSE))</f>
        <v/>
      </c>
      <c r="I385" s="142"/>
      <c r="J385" s="51" t="str">
        <f>IF($A385="","",VLOOKUP($P385,入力!$A$11:$M$310,10,FALSE))</f>
        <v/>
      </c>
      <c r="K385" s="51" t="str">
        <f>IF($A385="","",IF(VLOOKUP($P385,入力!$A$11:$M$310,11,FALSE)=1,"1.自己採取",IF(VLOOKUP($P385,入力!$A$11:$M$310,11,FALSE)=2,"2.医師採取",IF(VLOOKUP($P385,入力!$A$11:$M$310,11,FALSE)=3,"3.希望なし",""))))</f>
        <v/>
      </c>
      <c r="L385" s="51" t="str">
        <f>IF($A385="","",IF(VLOOKUP($P385,入力!$A$11:$M$310,12,FALSE)=1,"1.超音波",IF(VLOOKUP($P385,入力!$A$11:$M$310,12,FALSE)=2,"2.マンモ","")))</f>
        <v/>
      </c>
      <c r="M385" s="51" t="str">
        <f>IF($A385="","",VLOOKUP($P385,入力!$A$11:$M$310,13,FALSE))</f>
        <v/>
      </c>
      <c r="N385" s="57" t="str">
        <f>IF(M385="","",VLOOKUP(M385,医療機関データ!$A$2:$B$800,2,FALSE))</f>
        <v/>
      </c>
      <c r="O385" s="54" t="str">
        <f>IF(B385="","",DATEDIF(F385,45747,"Y"))</f>
        <v/>
      </c>
      <c r="P385" s="37">
        <f>P374+1</f>
        <v>191</v>
      </c>
    </row>
    <row r="386" spans="1:16" ht="36" customHeight="1" x14ac:dyDescent="0.15">
      <c r="A386" s="30" t="str">
        <f>IF(入力!$C202="","",入力!$B$2)</f>
        <v/>
      </c>
      <c r="B386" s="31" t="str">
        <f>IF($A386="","",VLOOKUP($P386,入力!$A$11:$M$310,3,FALSE))</f>
        <v/>
      </c>
      <c r="C386" s="31" t="str">
        <f>IF($A386="","",VLOOKUP($P386,入力!$A$11:$M$310,4,FALSE))</f>
        <v/>
      </c>
      <c r="D386" s="31" t="str">
        <f>IF($A386="","",VLOOKUP($P386,入力!$A$11:$M$310,5,FALSE))</f>
        <v/>
      </c>
      <c r="E386" s="31" t="str">
        <f>IF($A386="","",IF(VLOOKUP($P386,入力!$A$11:$M$310,6,FALSE)=1,"本人","家族"))</f>
        <v/>
      </c>
      <c r="F386" s="52" t="str">
        <f>IF($A386="","",VLOOKUP($P386,入力!$A$11:$M$310,7,FALSE))</f>
        <v/>
      </c>
      <c r="G386" s="31" t="str">
        <f>IF($A386="","",VLOOKUP($P386,入力!$A$11:$M$310,8,FALSE))</f>
        <v/>
      </c>
      <c r="H386" s="141" t="str">
        <f>IF($A386="","",VLOOKUP($P386,入力!$A$11:$M$310,9,FALSE))</f>
        <v/>
      </c>
      <c r="I386" s="142"/>
      <c r="J386" s="51" t="str">
        <f>IF($A386="","",VLOOKUP($P386,入力!$A$11:$M$310,10,FALSE))</f>
        <v/>
      </c>
      <c r="K386" s="51" t="str">
        <f>IF($A386="","",IF(VLOOKUP($P386,入力!$A$11:$M$310,11,FALSE)=1,"1.自己採取",IF(VLOOKUP($P386,入力!$A$11:$M$310,11,FALSE)=2,"2.医師採取",IF(VLOOKUP($P386,入力!$A$11:$M$310,11,FALSE)=3,"3.希望なし",""))))</f>
        <v/>
      </c>
      <c r="L386" s="51" t="str">
        <f>IF($A386="","",IF(VLOOKUP($P386,入力!$A$11:$M$310,12,FALSE)=1,"1.超音波",IF(VLOOKUP($P386,入力!$A$11:$M$310,12,FALSE)=2,"2.マンモ","")))</f>
        <v/>
      </c>
      <c r="M386" s="51" t="str">
        <f>IF($A386="","",VLOOKUP($P386,入力!$A$11:$M$310,13,FALSE))</f>
        <v/>
      </c>
      <c r="N386" s="57" t="str">
        <f>IF(M386="","",VLOOKUP(M386,医療機関データ!$A$2:$B$800,2,FALSE))</f>
        <v/>
      </c>
      <c r="O386" s="54" t="str">
        <f t="shared" ref="O386:O394" si="37">IF(B386="","",DATEDIF(F386,45747,"Y"))</f>
        <v/>
      </c>
      <c r="P386" s="37">
        <f>P385+1</f>
        <v>192</v>
      </c>
    </row>
    <row r="387" spans="1:16" ht="36" customHeight="1" x14ac:dyDescent="0.15">
      <c r="A387" s="30" t="str">
        <f>IF(入力!$C203="","",入力!$B$2)</f>
        <v/>
      </c>
      <c r="B387" s="31" t="str">
        <f>IF($A387="","",VLOOKUP($P387,入力!$A$11:$M$310,3,FALSE))</f>
        <v/>
      </c>
      <c r="C387" s="31" t="str">
        <f>IF($A387="","",VLOOKUP($P387,入力!$A$11:$M$310,4,FALSE))</f>
        <v/>
      </c>
      <c r="D387" s="31" t="str">
        <f>IF($A387="","",VLOOKUP($P387,入力!$A$11:$M$310,5,FALSE))</f>
        <v/>
      </c>
      <c r="E387" s="31" t="str">
        <f>IF($A387="","",IF(VLOOKUP($P387,入力!$A$11:$M$310,6,FALSE)=1,"本人","家族"))</f>
        <v/>
      </c>
      <c r="F387" s="52" t="str">
        <f>IF($A387="","",VLOOKUP($P387,入力!$A$11:$M$310,7,FALSE))</f>
        <v/>
      </c>
      <c r="G387" s="31" t="str">
        <f>IF($A387="","",VLOOKUP($P387,入力!$A$11:$M$310,8,FALSE))</f>
        <v/>
      </c>
      <c r="H387" s="141" t="str">
        <f>IF($A387="","",VLOOKUP($P387,入力!$A$11:$M$310,9,FALSE))</f>
        <v/>
      </c>
      <c r="I387" s="142"/>
      <c r="J387" s="51" t="str">
        <f>IF($A387="","",VLOOKUP($P387,入力!$A$11:$M$310,10,FALSE))</f>
        <v/>
      </c>
      <c r="K387" s="51" t="str">
        <f>IF($A387="","",IF(VLOOKUP($P387,入力!$A$11:$M$310,11,FALSE)=1,"1.自己採取",IF(VLOOKUP($P387,入力!$A$11:$M$310,11,FALSE)=2,"2.医師採取",IF(VLOOKUP($P387,入力!$A$11:$M$310,11,FALSE)=3,"3.希望なし",""))))</f>
        <v/>
      </c>
      <c r="L387" s="51" t="str">
        <f>IF($A387="","",IF(VLOOKUP($P387,入力!$A$11:$M$310,12,FALSE)=1,"1.超音波",IF(VLOOKUP($P387,入力!$A$11:$M$310,12,FALSE)=2,"2.マンモ","")))</f>
        <v/>
      </c>
      <c r="M387" s="51" t="str">
        <f>IF($A387="","",VLOOKUP($P387,入力!$A$11:$M$310,13,FALSE))</f>
        <v/>
      </c>
      <c r="N387" s="57" t="str">
        <f>IF(M387="","",VLOOKUP(M387,医療機関データ!$A$2:$B$800,2,FALSE))</f>
        <v/>
      </c>
      <c r="O387" s="54" t="str">
        <f t="shared" si="37"/>
        <v/>
      </c>
      <c r="P387" s="37">
        <f t="shared" ref="P387:P394" si="38">P386+1</f>
        <v>193</v>
      </c>
    </row>
    <row r="388" spans="1:16" ht="36" customHeight="1" x14ac:dyDescent="0.15">
      <c r="A388" s="30" t="str">
        <f>IF(入力!$C204="","",入力!$B$2)</f>
        <v/>
      </c>
      <c r="B388" s="31" t="str">
        <f>IF($A388="","",VLOOKUP($P388,入力!$A$11:$M$310,3,FALSE))</f>
        <v/>
      </c>
      <c r="C388" s="31" t="str">
        <f>IF($A388="","",VLOOKUP($P388,入力!$A$11:$M$310,4,FALSE))</f>
        <v/>
      </c>
      <c r="D388" s="31" t="str">
        <f>IF($A388="","",VLOOKUP($P388,入力!$A$11:$M$310,5,FALSE))</f>
        <v/>
      </c>
      <c r="E388" s="31" t="str">
        <f>IF($A388="","",IF(VLOOKUP($P388,入力!$A$11:$M$310,6,FALSE)=1,"本人","家族"))</f>
        <v/>
      </c>
      <c r="F388" s="52" t="str">
        <f>IF($A388="","",VLOOKUP($P388,入力!$A$11:$M$310,7,FALSE))</f>
        <v/>
      </c>
      <c r="G388" s="31" t="str">
        <f>IF($A388="","",VLOOKUP($P388,入力!$A$11:$M$310,8,FALSE))</f>
        <v/>
      </c>
      <c r="H388" s="141" t="str">
        <f>IF($A388="","",VLOOKUP($P388,入力!$A$11:$M$310,9,FALSE))</f>
        <v/>
      </c>
      <c r="I388" s="142"/>
      <c r="J388" s="51" t="str">
        <f>IF($A388="","",VLOOKUP($P388,入力!$A$11:$M$310,10,FALSE))</f>
        <v/>
      </c>
      <c r="K388" s="51" t="str">
        <f>IF($A388="","",IF(VLOOKUP($P388,入力!$A$11:$M$310,11,FALSE)=1,"1.自己採取",IF(VLOOKUP($P388,入力!$A$11:$M$310,11,FALSE)=2,"2.医師採取",IF(VLOOKUP($P388,入力!$A$11:$M$310,11,FALSE)=3,"3.希望なし",""))))</f>
        <v/>
      </c>
      <c r="L388" s="51" t="str">
        <f>IF($A388="","",IF(VLOOKUP($P388,入力!$A$11:$M$310,12,FALSE)=1,"1.超音波",IF(VLOOKUP($P388,入力!$A$11:$M$310,12,FALSE)=2,"2.マンモ","")))</f>
        <v/>
      </c>
      <c r="M388" s="51" t="str">
        <f>IF($A388="","",VLOOKUP($P388,入力!$A$11:$M$310,13,FALSE))</f>
        <v/>
      </c>
      <c r="N388" s="57" t="str">
        <f>IF(M388="","",VLOOKUP(M388,医療機関データ!$A$2:$B$800,2,FALSE))</f>
        <v/>
      </c>
      <c r="O388" s="54" t="str">
        <f t="shared" si="37"/>
        <v/>
      </c>
      <c r="P388" s="37">
        <f t="shared" si="38"/>
        <v>194</v>
      </c>
    </row>
    <row r="389" spans="1:16" ht="36" customHeight="1" x14ac:dyDescent="0.15">
      <c r="A389" s="30" t="str">
        <f>IF(入力!$C205="","",入力!$B$2)</f>
        <v/>
      </c>
      <c r="B389" s="31" t="str">
        <f>IF($A389="","",VLOOKUP($P389,入力!$A$11:$M$310,3,FALSE))</f>
        <v/>
      </c>
      <c r="C389" s="31" t="str">
        <f>IF($A389="","",VLOOKUP($P389,入力!$A$11:$M$310,4,FALSE))</f>
        <v/>
      </c>
      <c r="D389" s="31" t="str">
        <f>IF($A389="","",VLOOKUP($P389,入力!$A$11:$M$310,5,FALSE))</f>
        <v/>
      </c>
      <c r="E389" s="31" t="str">
        <f>IF($A389="","",IF(VLOOKUP($P389,入力!$A$11:$M$310,6,FALSE)=1,"本人","家族"))</f>
        <v/>
      </c>
      <c r="F389" s="52" t="str">
        <f>IF($A389="","",VLOOKUP($P389,入力!$A$11:$M$310,7,FALSE))</f>
        <v/>
      </c>
      <c r="G389" s="31" t="str">
        <f>IF($A389="","",VLOOKUP($P389,入力!$A$11:$M$310,8,FALSE))</f>
        <v/>
      </c>
      <c r="H389" s="141" t="str">
        <f>IF($A389="","",VLOOKUP($P389,入力!$A$11:$M$310,9,FALSE))</f>
        <v/>
      </c>
      <c r="I389" s="142"/>
      <c r="J389" s="51" t="str">
        <f>IF($A389="","",VLOOKUP($P389,入力!$A$11:$M$310,10,FALSE))</f>
        <v/>
      </c>
      <c r="K389" s="51" t="str">
        <f>IF($A389="","",IF(VLOOKUP($P389,入力!$A$11:$M$310,11,FALSE)=1,"1.自己採取",IF(VLOOKUP($P389,入力!$A$11:$M$310,11,FALSE)=2,"2.医師採取",IF(VLOOKUP($P389,入力!$A$11:$M$310,11,FALSE)=3,"3.希望なし",""))))</f>
        <v/>
      </c>
      <c r="L389" s="51" t="str">
        <f>IF($A389="","",IF(VLOOKUP($P389,入力!$A$11:$M$310,12,FALSE)=1,"1.超音波",IF(VLOOKUP($P389,入力!$A$11:$M$310,12,FALSE)=2,"2.マンモ","")))</f>
        <v/>
      </c>
      <c r="M389" s="51" t="str">
        <f>IF($A389="","",VLOOKUP($P389,入力!$A$11:$M$310,13,FALSE))</f>
        <v/>
      </c>
      <c r="N389" s="57" t="str">
        <f>IF(M389="","",VLOOKUP(M389,医療機関データ!$A$2:$B$800,2,FALSE))</f>
        <v/>
      </c>
      <c r="O389" s="54" t="str">
        <f t="shared" si="37"/>
        <v/>
      </c>
      <c r="P389" s="37">
        <f t="shared" si="38"/>
        <v>195</v>
      </c>
    </row>
    <row r="390" spans="1:16" ht="36" customHeight="1" x14ac:dyDescent="0.15">
      <c r="A390" s="30" t="str">
        <f>IF(入力!$C206="","",入力!$B$2)</f>
        <v/>
      </c>
      <c r="B390" s="31" t="str">
        <f>IF($A390="","",VLOOKUP($P390,入力!$A$11:$M$310,3,FALSE))</f>
        <v/>
      </c>
      <c r="C390" s="31" t="str">
        <f>IF($A390="","",VLOOKUP($P390,入力!$A$11:$M$310,4,FALSE))</f>
        <v/>
      </c>
      <c r="D390" s="31" t="str">
        <f>IF($A390="","",VLOOKUP($P390,入力!$A$11:$M$310,5,FALSE))</f>
        <v/>
      </c>
      <c r="E390" s="31" t="str">
        <f>IF($A390="","",IF(VLOOKUP($P390,入力!$A$11:$M$310,6,FALSE)=1,"本人","家族"))</f>
        <v/>
      </c>
      <c r="F390" s="52" t="str">
        <f>IF($A390="","",VLOOKUP($P390,入力!$A$11:$M$310,7,FALSE))</f>
        <v/>
      </c>
      <c r="G390" s="31" t="str">
        <f>IF($A390="","",VLOOKUP($P390,入力!$A$11:$M$310,8,FALSE))</f>
        <v/>
      </c>
      <c r="H390" s="141" t="str">
        <f>IF($A390="","",VLOOKUP($P390,入力!$A$11:$M$310,9,FALSE))</f>
        <v/>
      </c>
      <c r="I390" s="142"/>
      <c r="J390" s="51" t="str">
        <f>IF($A390="","",VLOOKUP($P390,入力!$A$11:$M$310,10,FALSE))</f>
        <v/>
      </c>
      <c r="K390" s="51" t="str">
        <f>IF($A390="","",IF(VLOOKUP($P390,入力!$A$11:$M$310,11,FALSE)=1,"1.自己採取",IF(VLOOKUP($P390,入力!$A$11:$M$310,11,FALSE)=2,"2.医師採取",IF(VLOOKUP($P390,入力!$A$11:$M$310,11,FALSE)=3,"3.希望なし",""))))</f>
        <v/>
      </c>
      <c r="L390" s="51" t="str">
        <f>IF($A390="","",IF(VLOOKUP($P390,入力!$A$11:$M$310,12,FALSE)=1,"1.超音波",IF(VLOOKUP($P390,入力!$A$11:$M$310,12,FALSE)=2,"2.マンモ","")))</f>
        <v/>
      </c>
      <c r="M390" s="51" t="str">
        <f>IF($A390="","",VLOOKUP($P390,入力!$A$11:$M$310,13,FALSE))</f>
        <v/>
      </c>
      <c r="N390" s="57" t="str">
        <f>IF(M390="","",VLOOKUP(M390,医療機関データ!$A$2:$B$800,2,FALSE))</f>
        <v/>
      </c>
      <c r="O390" s="54" t="str">
        <f t="shared" si="37"/>
        <v/>
      </c>
      <c r="P390" s="37">
        <f t="shared" si="38"/>
        <v>196</v>
      </c>
    </row>
    <row r="391" spans="1:16" ht="36" customHeight="1" x14ac:dyDescent="0.15">
      <c r="A391" s="30" t="str">
        <f>IF(入力!$C207="","",入力!$B$2)</f>
        <v/>
      </c>
      <c r="B391" s="31" t="str">
        <f>IF($A391="","",VLOOKUP($P391,入力!$A$11:$M$310,3,FALSE))</f>
        <v/>
      </c>
      <c r="C391" s="31" t="str">
        <f>IF($A391="","",VLOOKUP($P391,入力!$A$11:$M$310,4,FALSE))</f>
        <v/>
      </c>
      <c r="D391" s="31" t="str">
        <f>IF($A391="","",VLOOKUP($P391,入力!$A$11:$M$310,5,FALSE))</f>
        <v/>
      </c>
      <c r="E391" s="31" t="str">
        <f>IF($A391="","",IF(VLOOKUP($P391,入力!$A$11:$M$310,6,FALSE)=1,"本人","家族"))</f>
        <v/>
      </c>
      <c r="F391" s="52" t="str">
        <f>IF($A391="","",VLOOKUP($P391,入力!$A$11:$M$310,7,FALSE))</f>
        <v/>
      </c>
      <c r="G391" s="31" t="str">
        <f>IF($A391="","",VLOOKUP($P391,入力!$A$11:$M$310,8,FALSE))</f>
        <v/>
      </c>
      <c r="H391" s="141" t="str">
        <f>IF($A391="","",VLOOKUP($P391,入力!$A$11:$M$310,9,FALSE))</f>
        <v/>
      </c>
      <c r="I391" s="142"/>
      <c r="J391" s="51" t="str">
        <f>IF($A391="","",VLOOKUP($P391,入力!$A$11:$M$310,10,FALSE))</f>
        <v/>
      </c>
      <c r="K391" s="51" t="str">
        <f>IF($A391="","",IF(VLOOKUP($P391,入力!$A$11:$M$310,11,FALSE)=1,"1.自己採取",IF(VLOOKUP($P391,入力!$A$11:$M$310,11,FALSE)=2,"2.医師採取",IF(VLOOKUP($P391,入力!$A$11:$M$310,11,FALSE)=3,"3.希望なし",""))))</f>
        <v/>
      </c>
      <c r="L391" s="51" t="str">
        <f>IF($A391="","",IF(VLOOKUP($P391,入力!$A$11:$M$310,12,FALSE)=1,"1.超音波",IF(VLOOKUP($P391,入力!$A$11:$M$310,12,FALSE)=2,"2.マンモ","")))</f>
        <v/>
      </c>
      <c r="M391" s="51" t="str">
        <f>IF($A391="","",VLOOKUP($P391,入力!$A$11:$M$310,13,FALSE))</f>
        <v/>
      </c>
      <c r="N391" s="57" t="str">
        <f>IF(M391="","",VLOOKUP(M391,医療機関データ!$A$2:$B$800,2,FALSE))</f>
        <v/>
      </c>
      <c r="O391" s="54" t="str">
        <f t="shared" si="37"/>
        <v/>
      </c>
      <c r="P391" s="37">
        <f t="shared" si="38"/>
        <v>197</v>
      </c>
    </row>
    <row r="392" spans="1:16" ht="36" customHeight="1" x14ac:dyDescent="0.15">
      <c r="A392" s="30" t="str">
        <f>IF(入力!$C208="","",入力!$B$2)</f>
        <v/>
      </c>
      <c r="B392" s="31" t="str">
        <f>IF($A392="","",VLOOKUP($P392,入力!$A$11:$M$310,3,FALSE))</f>
        <v/>
      </c>
      <c r="C392" s="31" t="str">
        <f>IF($A392="","",VLOOKUP($P392,入力!$A$11:$M$310,4,FALSE))</f>
        <v/>
      </c>
      <c r="D392" s="31" t="str">
        <f>IF($A392="","",VLOOKUP($P392,入力!$A$11:$M$310,5,FALSE))</f>
        <v/>
      </c>
      <c r="E392" s="31" t="str">
        <f>IF($A392="","",IF(VLOOKUP($P392,入力!$A$11:$M$310,6,FALSE)=1,"本人","家族"))</f>
        <v/>
      </c>
      <c r="F392" s="52" t="str">
        <f>IF($A392="","",VLOOKUP($P392,入力!$A$11:$M$310,7,FALSE))</f>
        <v/>
      </c>
      <c r="G392" s="31" t="str">
        <f>IF($A392="","",VLOOKUP($P392,入力!$A$11:$M$310,8,FALSE))</f>
        <v/>
      </c>
      <c r="H392" s="141" t="str">
        <f>IF($A392="","",VLOOKUP($P392,入力!$A$11:$M$310,9,FALSE))</f>
        <v/>
      </c>
      <c r="I392" s="142"/>
      <c r="J392" s="51" t="str">
        <f>IF($A392="","",VLOOKUP($P392,入力!$A$11:$M$310,10,FALSE))</f>
        <v/>
      </c>
      <c r="K392" s="51" t="str">
        <f>IF($A392="","",IF(VLOOKUP($P392,入力!$A$11:$M$310,11,FALSE)=1,"1.自己採取",IF(VLOOKUP($P392,入力!$A$11:$M$310,11,FALSE)=2,"2.医師採取",IF(VLOOKUP($P392,入力!$A$11:$M$310,11,FALSE)=3,"3.希望なし",""))))</f>
        <v/>
      </c>
      <c r="L392" s="51" t="str">
        <f>IF($A392="","",IF(VLOOKUP($P392,入力!$A$11:$M$310,12,FALSE)=1,"1.超音波",IF(VLOOKUP($P392,入力!$A$11:$M$310,12,FALSE)=2,"2.マンモ","")))</f>
        <v/>
      </c>
      <c r="M392" s="51" t="str">
        <f>IF($A392="","",VLOOKUP($P392,入力!$A$11:$M$310,13,FALSE))</f>
        <v/>
      </c>
      <c r="N392" s="57" t="str">
        <f>IF(M392="","",VLOOKUP(M392,医療機関データ!$A$2:$B$800,2,FALSE))</f>
        <v/>
      </c>
      <c r="O392" s="54" t="str">
        <f t="shared" si="37"/>
        <v/>
      </c>
      <c r="P392" s="37">
        <f t="shared" si="38"/>
        <v>198</v>
      </c>
    </row>
    <row r="393" spans="1:16" ht="36" customHeight="1" x14ac:dyDescent="0.15">
      <c r="A393" s="30" t="str">
        <f>IF(入力!$C209="","",入力!$B$2)</f>
        <v/>
      </c>
      <c r="B393" s="31" t="str">
        <f>IF($A393="","",VLOOKUP($P393,入力!$A$11:$M$310,3,FALSE))</f>
        <v/>
      </c>
      <c r="C393" s="31" t="str">
        <f>IF($A393="","",VLOOKUP($P393,入力!$A$11:$M$310,4,FALSE))</f>
        <v/>
      </c>
      <c r="D393" s="31" t="str">
        <f>IF($A393="","",VLOOKUP($P393,入力!$A$11:$M$310,5,FALSE))</f>
        <v/>
      </c>
      <c r="E393" s="31" t="str">
        <f>IF($A393="","",IF(VLOOKUP($P393,入力!$A$11:$M$310,6,FALSE)=1,"本人","家族"))</f>
        <v/>
      </c>
      <c r="F393" s="52" t="str">
        <f>IF($A393="","",VLOOKUP($P393,入力!$A$11:$M$310,7,FALSE))</f>
        <v/>
      </c>
      <c r="G393" s="31" t="str">
        <f>IF($A393="","",VLOOKUP($P393,入力!$A$11:$M$310,8,FALSE))</f>
        <v/>
      </c>
      <c r="H393" s="141" t="str">
        <f>IF($A393="","",VLOOKUP($P393,入力!$A$11:$M$310,9,FALSE))</f>
        <v/>
      </c>
      <c r="I393" s="142"/>
      <c r="J393" s="51" t="str">
        <f>IF($A393="","",VLOOKUP($P393,入力!$A$11:$M$310,10,FALSE))</f>
        <v/>
      </c>
      <c r="K393" s="51" t="str">
        <f>IF($A393="","",IF(VLOOKUP($P393,入力!$A$11:$M$310,11,FALSE)=1,"1.自己採取",IF(VLOOKUP($P393,入力!$A$11:$M$310,11,FALSE)=2,"2.医師採取",IF(VLOOKUP($P393,入力!$A$11:$M$310,11,FALSE)=3,"3.希望なし",""))))</f>
        <v/>
      </c>
      <c r="L393" s="51" t="str">
        <f>IF($A393="","",IF(VLOOKUP($P393,入力!$A$11:$M$310,12,FALSE)=1,"1.超音波",IF(VLOOKUP($P393,入力!$A$11:$M$310,12,FALSE)=2,"2.マンモ","")))</f>
        <v/>
      </c>
      <c r="M393" s="51" t="str">
        <f>IF($A393="","",VLOOKUP($P393,入力!$A$11:$M$310,13,FALSE))</f>
        <v/>
      </c>
      <c r="N393" s="57" t="str">
        <f>IF(M393="","",VLOOKUP(M393,医療機関データ!$A$2:$B$800,2,FALSE))</f>
        <v/>
      </c>
      <c r="O393" s="54" t="str">
        <f t="shared" si="37"/>
        <v/>
      </c>
      <c r="P393" s="37">
        <f t="shared" si="38"/>
        <v>199</v>
      </c>
    </row>
    <row r="394" spans="1:16" ht="36" customHeight="1" thickBot="1" x14ac:dyDescent="0.2">
      <c r="A394" s="30" t="str">
        <f>IF(入力!$C210="","",入力!$B$2)</f>
        <v/>
      </c>
      <c r="B394" s="31" t="str">
        <f>IF($A394="","",VLOOKUP($P394,入力!$A$11:$M$310,3,FALSE))</f>
        <v/>
      </c>
      <c r="C394" s="31" t="str">
        <f>IF($A394="","",VLOOKUP($P394,入力!$A$11:$M$310,4,FALSE))</f>
        <v/>
      </c>
      <c r="D394" s="31" t="str">
        <f>IF($A394="","",VLOOKUP($P394,入力!$A$11:$M$310,5,FALSE))</f>
        <v/>
      </c>
      <c r="E394" s="31" t="str">
        <f>IF($A394="","",IF(VLOOKUP($P394,入力!$A$11:$M$310,6,FALSE)=1,"本人","家族"))</f>
        <v/>
      </c>
      <c r="F394" s="52" t="str">
        <f>IF($A394="","",VLOOKUP($P394,入力!$A$11:$M$310,7,FALSE))</f>
        <v/>
      </c>
      <c r="G394" s="31" t="str">
        <f>IF($A394="","",VLOOKUP($P394,入力!$A$11:$M$310,8,FALSE))</f>
        <v/>
      </c>
      <c r="H394" s="141" t="str">
        <f>IF($A394="","",VLOOKUP($P394,入力!$A$11:$M$310,9,FALSE))</f>
        <v/>
      </c>
      <c r="I394" s="142"/>
      <c r="J394" s="53" t="str">
        <f>IF($A394="","",VLOOKUP($P394,入力!$A$11:$M$310,10,FALSE))</f>
        <v/>
      </c>
      <c r="K394" s="53" t="str">
        <f>IF($A394="","",IF(VLOOKUP($P394,入力!$A$11:$M$310,11,FALSE)=1,"1.自己採取",IF(VLOOKUP($P394,入力!$A$11:$M$310,11,FALSE)=2,"2.医師採取",IF(VLOOKUP($P394,入力!$A$11:$M$310,11,FALSE)=3,"3.希望なし",""))))</f>
        <v/>
      </c>
      <c r="L394" s="53" t="str">
        <f>IF($A394="","",IF(VLOOKUP($P394,入力!$A$11:$M$310,12,FALSE)=1,"1.超音波",IF(VLOOKUP($P394,入力!$A$11:$M$310,12,FALSE)=2,"2.マンモ","")))</f>
        <v/>
      </c>
      <c r="M394" s="53" t="str">
        <f>IF($A394="","",VLOOKUP($P394,入力!$A$11:$M$310,13,FALSE))</f>
        <v/>
      </c>
      <c r="N394" s="58" t="str">
        <f>IF(M394="","",VLOOKUP(M394,医療機関データ!$A$2:$B$800,2,FALSE))</f>
        <v/>
      </c>
      <c r="O394" s="54" t="str">
        <f t="shared" si="37"/>
        <v/>
      </c>
      <c r="P394" s="37">
        <f t="shared" si="38"/>
        <v>200</v>
      </c>
    </row>
    <row r="395" spans="1:16" ht="21" customHeight="1" x14ac:dyDescent="0.15">
      <c r="A395" s="146" t="s">
        <v>809</v>
      </c>
      <c r="B395" s="47" t="s">
        <v>807</v>
      </c>
      <c r="C395" s="32"/>
      <c r="D395" s="32"/>
      <c r="E395" s="32"/>
      <c r="F395" s="32"/>
      <c r="G395" s="32"/>
      <c r="H395" s="32"/>
      <c r="I395" s="32"/>
      <c r="J395" s="33"/>
      <c r="K395" s="34"/>
      <c r="L395" s="35" t="s">
        <v>8</v>
      </c>
      <c r="M395" s="35" t="s">
        <v>9</v>
      </c>
      <c r="N395" s="36"/>
      <c r="O395" s="55"/>
    </row>
    <row r="396" spans="1:16" ht="21" customHeight="1" x14ac:dyDescent="0.15">
      <c r="A396" s="147"/>
      <c r="B396" s="48" t="s">
        <v>806</v>
      </c>
      <c r="C396" s="38"/>
      <c r="D396" s="38"/>
      <c r="E396" s="38"/>
      <c r="F396" s="38"/>
      <c r="G396" s="38"/>
      <c r="H396" s="38"/>
      <c r="I396" s="38"/>
      <c r="J396" s="38"/>
      <c r="K396" s="39" t="s">
        <v>16</v>
      </c>
      <c r="L396" s="40">
        <f>COUNTIFS(E385:E394,"本人",O385:O394,"&lt;40")</f>
        <v>0</v>
      </c>
      <c r="M396" s="40">
        <f>COUNTIFS(E385:E394,"家族",O385:O394,"&lt;40")</f>
        <v>0</v>
      </c>
      <c r="N396" s="41"/>
    </row>
    <row r="397" spans="1:16" ht="21" customHeight="1" x14ac:dyDescent="0.15">
      <c r="A397" s="147"/>
      <c r="B397" s="48" t="s">
        <v>805</v>
      </c>
      <c r="C397" s="38"/>
      <c r="D397" s="38"/>
      <c r="E397" s="38"/>
      <c r="F397" s="38"/>
      <c r="G397" s="38"/>
      <c r="H397" s="38"/>
      <c r="I397" s="38"/>
      <c r="J397" s="38"/>
      <c r="K397" s="39" t="s">
        <v>17</v>
      </c>
      <c r="L397" s="42">
        <f>COUNTIFS(E385:E394,"本人",O385:O394,"&gt;=40")</f>
        <v>0</v>
      </c>
      <c r="M397" s="43">
        <f>COUNTIFS(E385:E394,"家族",O385:O394,"&gt;=40")</f>
        <v>0</v>
      </c>
      <c r="N397" s="41"/>
    </row>
    <row r="398" spans="1:16" ht="21" customHeight="1" x14ac:dyDescent="0.15">
      <c r="A398" s="147"/>
      <c r="B398" s="48" t="s">
        <v>808</v>
      </c>
      <c r="C398" s="38"/>
      <c r="D398" s="38"/>
      <c r="E398" s="38"/>
      <c r="F398" s="38"/>
      <c r="G398" s="38"/>
      <c r="H398" s="38"/>
      <c r="I398" s="38"/>
      <c r="J398" s="38"/>
      <c r="K398" s="44" t="s">
        <v>18</v>
      </c>
      <c r="L398" s="45">
        <f>SUM(L396:L397)</f>
        <v>0</v>
      </c>
      <c r="M398" s="45">
        <f>SUM(M396:M397)</f>
        <v>0</v>
      </c>
      <c r="N398" s="41"/>
    </row>
    <row r="399" spans="1:16" ht="21" customHeight="1" x14ac:dyDescent="0.15">
      <c r="A399" s="147"/>
      <c r="B399" s="48" t="str">
        <f>$B$19</f>
        <v>⑤申込締切日は、令和8年1月7日（水）です。＜FAXは不可＞</v>
      </c>
      <c r="C399" s="38"/>
      <c r="D399" s="38"/>
      <c r="E399" s="38"/>
      <c r="F399" s="38"/>
      <c r="G399" s="38"/>
      <c r="H399" s="38"/>
      <c r="I399" s="38"/>
      <c r="J399" s="38"/>
      <c r="L399" s="148">
        <f>SUM(L398:M398)</f>
        <v>0</v>
      </c>
      <c r="M399" s="149"/>
    </row>
    <row r="400" spans="1:16" ht="21" customHeight="1" x14ac:dyDescent="0.15">
      <c r="B400" s="123" t="s">
        <v>810</v>
      </c>
      <c r="C400" s="124"/>
      <c r="D400" s="124"/>
      <c r="E400" s="124"/>
      <c r="F400" s="124"/>
      <c r="G400" s="124"/>
      <c r="H400" s="124"/>
      <c r="I400" s="124"/>
      <c r="J400" s="124"/>
      <c r="K400" s="124"/>
      <c r="L400" s="125"/>
    </row>
    <row r="401" spans="1:16" ht="27" customHeight="1" x14ac:dyDescent="0.15">
      <c r="A401" s="155" t="str">
        <f>$A$1</f>
        <v>令和８年度　春季女性生活習慣病予防健診</v>
      </c>
      <c r="B401" s="155"/>
      <c r="C401" s="126"/>
      <c r="D401" s="126"/>
      <c r="E401" s="126"/>
      <c r="F401" s="126"/>
      <c r="G401" s="16"/>
      <c r="H401" s="17"/>
      <c r="I401" s="17"/>
      <c r="M401" s="19"/>
      <c r="N401" s="18">
        <f>N381+1</f>
        <v>21</v>
      </c>
    </row>
    <row r="402" spans="1:16" ht="27" customHeight="1" x14ac:dyDescent="0.15">
      <c r="A402" s="127" t="s">
        <v>0</v>
      </c>
      <c r="B402" s="128"/>
      <c r="C402" s="49"/>
      <c r="D402" s="143" t="s">
        <v>812</v>
      </c>
      <c r="E402" s="143"/>
      <c r="F402" s="143"/>
      <c r="G402" s="143"/>
      <c r="H402" s="20" t="s">
        <v>1</v>
      </c>
      <c r="I402" s="150" t="str">
        <f>$I$2</f>
        <v/>
      </c>
      <c r="J402" s="151"/>
      <c r="K402" s="152"/>
      <c r="L402" s="50" t="s">
        <v>2</v>
      </c>
      <c r="M402" s="132" t="str">
        <f>$M$2</f>
        <v/>
      </c>
      <c r="N402" s="132"/>
    </row>
    <row r="403" spans="1:16" ht="27" customHeight="1" thickBot="1" x14ac:dyDescent="0.2">
      <c r="A403" s="21" t="s">
        <v>3</v>
      </c>
      <c r="B403" s="22">
        <f>$B$3</f>
        <v>278</v>
      </c>
      <c r="C403" s="109"/>
      <c r="D403" s="133" t="str">
        <f>$D$3</f>
        <v>東京金属事業健康保険組合</v>
      </c>
      <c r="E403" s="133"/>
      <c r="F403" s="133"/>
      <c r="G403" s="133"/>
      <c r="H403" s="23" t="s">
        <v>4</v>
      </c>
      <c r="I403" s="134" t="str">
        <f>$I$3</f>
        <v/>
      </c>
      <c r="J403" s="135"/>
      <c r="K403" s="136"/>
      <c r="L403" s="46" t="s">
        <v>5</v>
      </c>
      <c r="M403" s="137" t="str">
        <f>$M$3</f>
        <v/>
      </c>
      <c r="N403" s="138"/>
    </row>
    <row r="404" spans="1:16" ht="48" customHeight="1" x14ac:dyDescent="0.15">
      <c r="A404" s="24" t="s">
        <v>801</v>
      </c>
      <c r="B404" s="25" t="s">
        <v>802</v>
      </c>
      <c r="C404" s="26" t="s">
        <v>14</v>
      </c>
      <c r="D404" s="27" t="s">
        <v>800</v>
      </c>
      <c r="E404" s="27" t="s">
        <v>6</v>
      </c>
      <c r="F404" s="27" t="s">
        <v>7</v>
      </c>
      <c r="G404" s="28" t="s">
        <v>796</v>
      </c>
      <c r="H404" s="144" t="s">
        <v>15</v>
      </c>
      <c r="I404" s="145"/>
      <c r="J404" s="27" t="s">
        <v>793</v>
      </c>
      <c r="K404" s="14" t="s">
        <v>10</v>
      </c>
      <c r="L404" s="15" t="s">
        <v>11</v>
      </c>
      <c r="M404" s="4" t="s">
        <v>12</v>
      </c>
      <c r="N404" s="29" t="s">
        <v>13</v>
      </c>
    </row>
    <row r="405" spans="1:16" ht="36" customHeight="1" x14ac:dyDescent="0.15">
      <c r="A405" s="30" t="str">
        <f>IF(入力!$C211="","",入力!$B$2)</f>
        <v/>
      </c>
      <c r="B405" s="31" t="str">
        <f>IF($A405="","",VLOOKUP($P405,入力!$A$11:$M$310,3,FALSE))</f>
        <v/>
      </c>
      <c r="C405" s="31" t="str">
        <f>IF($A405="","",VLOOKUP($P405,入力!$A$11:$M$310,4,FALSE))</f>
        <v/>
      </c>
      <c r="D405" s="31" t="str">
        <f>IF($A405="","",VLOOKUP($P405,入力!$A$11:$M$310,5,FALSE))</f>
        <v/>
      </c>
      <c r="E405" s="31" t="str">
        <f>IF($A405="","",IF(VLOOKUP($P405,入力!$A$11:$M$310,6,FALSE)=1,"本人","家族"))</f>
        <v/>
      </c>
      <c r="F405" s="52" t="str">
        <f>IF($A405="","",VLOOKUP($P405,入力!$A$11:$M$310,7,FALSE))</f>
        <v/>
      </c>
      <c r="G405" s="31" t="str">
        <f>IF($A405="","",VLOOKUP($P405,入力!$A$11:$M$310,8,FALSE))</f>
        <v/>
      </c>
      <c r="H405" s="141" t="str">
        <f>IF($A405="","",VLOOKUP($P405,入力!$A$11:$M$310,9,FALSE))</f>
        <v/>
      </c>
      <c r="I405" s="142"/>
      <c r="J405" s="51" t="str">
        <f>IF($A405="","",VLOOKUP($P405,入力!$A$11:$M$310,10,FALSE))</f>
        <v/>
      </c>
      <c r="K405" s="51" t="str">
        <f>IF($A405="","",IF(VLOOKUP($P405,入力!$A$11:$M$310,11,FALSE)=1,"1.自己採取",IF(VLOOKUP($P405,入力!$A$11:$M$310,11,FALSE)=2,"2.医師採取",IF(VLOOKUP($P405,入力!$A$11:$M$310,11,FALSE)=3,"3.希望なし",""))))</f>
        <v/>
      </c>
      <c r="L405" s="51" t="str">
        <f>IF($A405="","",IF(VLOOKUP($P405,入力!$A$11:$M$310,12,FALSE)=1,"1.超音波",IF(VLOOKUP($P405,入力!$A$11:$M$310,12,FALSE)=2,"2.マンモ","")))</f>
        <v/>
      </c>
      <c r="M405" s="51" t="str">
        <f>IF($A405="","",VLOOKUP($P405,入力!$A$11:$M$310,13,FALSE))</f>
        <v/>
      </c>
      <c r="N405" s="57" t="str">
        <f>IF(M405="","",VLOOKUP(M405,医療機関データ!$A$2:$B$800,2,FALSE))</f>
        <v/>
      </c>
      <c r="O405" s="54" t="str">
        <f>IF(B405="","",DATEDIF(F405,45747,"Y"))</f>
        <v/>
      </c>
      <c r="P405" s="37">
        <f>P394+1</f>
        <v>201</v>
      </c>
    </row>
    <row r="406" spans="1:16" ht="36" customHeight="1" x14ac:dyDescent="0.15">
      <c r="A406" s="30" t="str">
        <f>IF(入力!$C212="","",入力!$B$2)</f>
        <v/>
      </c>
      <c r="B406" s="31" t="str">
        <f>IF($A406="","",VLOOKUP($P406,入力!$A$11:$M$310,3,FALSE))</f>
        <v/>
      </c>
      <c r="C406" s="31" t="str">
        <f>IF($A406="","",VLOOKUP($P406,入力!$A$11:$M$310,4,FALSE))</f>
        <v/>
      </c>
      <c r="D406" s="31" t="str">
        <f>IF($A406="","",VLOOKUP($P406,入力!$A$11:$M$310,5,FALSE))</f>
        <v/>
      </c>
      <c r="E406" s="31" t="str">
        <f>IF($A406="","",IF(VLOOKUP($P406,入力!$A$11:$M$310,6,FALSE)=1,"本人","家族"))</f>
        <v/>
      </c>
      <c r="F406" s="52" t="str">
        <f>IF($A406="","",VLOOKUP($P406,入力!$A$11:$M$310,7,FALSE))</f>
        <v/>
      </c>
      <c r="G406" s="31" t="str">
        <f>IF($A406="","",VLOOKUP($P406,入力!$A$11:$M$310,8,FALSE))</f>
        <v/>
      </c>
      <c r="H406" s="141" t="str">
        <f>IF($A406="","",VLOOKUP($P406,入力!$A$11:$M$310,9,FALSE))</f>
        <v/>
      </c>
      <c r="I406" s="142"/>
      <c r="J406" s="51" t="str">
        <f>IF($A406="","",VLOOKUP($P406,入力!$A$11:$M$310,10,FALSE))</f>
        <v/>
      </c>
      <c r="K406" s="51" t="str">
        <f>IF($A406="","",IF(VLOOKUP($P406,入力!$A$11:$M$310,11,FALSE)=1,"1.自己採取",IF(VLOOKUP($P406,入力!$A$11:$M$310,11,FALSE)=2,"2.医師採取",IF(VLOOKUP($P406,入力!$A$11:$M$310,11,FALSE)=3,"3.希望なし",""))))</f>
        <v/>
      </c>
      <c r="L406" s="51" t="str">
        <f>IF($A406="","",IF(VLOOKUP($P406,入力!$A$11:$M$310,12,FALSE)=1,"1.超音波",IF(VLOOKUP($P406,入力!$A$11:$M$310,12,FALSE)=2,"2.マンモ","")))</f>
        <v/>
      </c>
      <c r="M406" s="51" t="str">
        <f>IF($A406="","",VLOOKUP($P406,入力!$A$11:$M$310,13,FALSE))</f>
        <v/>
      </c>
      <c r="N406" s="57" t="str">
        <f>IF(M406="","",VLOOKUP(M406,医療機関データ!$A$2:$B$800,2,FALSE))</f>
        <v/>
      </c>
      <c r="O406" s="54" t="str">
        <f t="shared" ref="O406:O414" si="39">IF(B406="","",DATEDIF(F406,45747,"Y"))</f>
        <v/>
      </c>
      <c r="P406" s="37">
        <f>P405+1</f>
        <v>202</v>
      </c>
    </row>
    <row r="407" spans="1:16" ht="36" customHeight="1" x14ac:dyDescent="0.15">
      <c r="A407" s="30" t="str">
        <f>IF(入力!$C213="","",入力!$B$2)</f>
        <v/>
      </c>
      <c r="B407" s="31" t="str">
        <f>IF($A407="","",VLOOKUP($P407,入力!$A$11:$M$310,3,FALSE))</f>
        <v/>
      </c>
      <c r="C407" s="31" t="str">
        <f>IF($A407="","",VLOOKUP($P407,入力!$A$11:$M$310,4,FALSE))</f>
        <v/>
      </c>
      <c r="D407" s="31" t="str">
        <f>IF($A407="","",VLOOKUP($P407,入力!$A$11:$M$310,5,FALSE))</f>
        <v/>
      </c>
      <c r="E407" s="31" t="str">
        <f>IF($A407="","",IF(VLOOKUP($P407,入力!$A$11:$M$310,6,FALSE)=1,"本人","家族"))</f>
        <v/>
      </c>
      <c r="F407" s="52" t="str">
        <f>IF($A407="","",VLOOKUP($P407,入力!$A$11:$M$310,7,FALSE))</f>
        <v/>
      </c>
      <c r="G407" s="31" t="str">
        <f>IF($A407="","",VLOOKUP($P407,入力!$A$11:$M$310,8,FALSE))</f>
        <v/>
      </c>
      <c r="H407" s="141" t="str">
        <f>IF($A407="","",VLOOKUP($P407,入力!$A$11:$M$310,9,FALSE))</f>
        <v/>
      </c>
      <c r="I407" s="142"/>
      <c r="J407" s="51" t="str">
        <f>IF($A407="","",VLOOKUP($P407,入力!$A$11:$M$310,10,FALSE))</f>
        <v/>
      </c>
      <c r="K407" s="51" t="str">
        <f>IF($A407="","",IF(VLOOKUP($P407,入力!$A$11:$M$310,11,FALSE)=1,"1.自己採取",IF(VLOOKUP($P407,入力!$A$11:$M$310,11,FALSE)=2,"2.医師採取",IF(VLOOKUP($P407,入力!$A$11:$M$310,11,FALSE)=3,"3.希望なし",""))))</f>
        <v/>
      </c>
      <c r="L407" s="51" t="str">
        <f>IF($A407="","",IF(VLOOKUP($P407,入力!$A$11:$M$310,12,FALSE)=1,"1.超音波",IF(VLOOKUP($P407,入力!$A$11:$M$310,12,FALSE)=2,"2.マンモ","")))</f>
        <v/>
      </c>
      <c r="M407" s="51" t="str">
        <f>IF($A407="","",VLOOKUP($P407,入力!$A$11:$M$310,13,FALSE))</f>
        <v/>
      </c>
      <c r="N407" s="57" t="str">
        <f>IF(M407="","",VLOOKUP(M407,医療機関データ!$A$2:$B$800,2,FALSE))</f>
        <v/>
      </c>
      <c r="O407" s="54" t="str">
        <f t="shared" si="39"/>
        <v/>
      </c>
      <c r="P407" s="37">
        <f t="shared" ref="P407:P414" si="40">P406+1</f>
        <v>203</v>
      </c>
    </row>
    <row r="408" spans="1:16" ht="36" customHeight="1" x14ac:dyDescent="0.15">
      <c r="A408" s="30" t="str">
        <f>IF(入力!$C214="","",入力!$B$2)</f>
        <v/>
      </c>
      <c r="B408" s="31" t="str">
        <f>IF($A408="","",VLOOKUP($P408,入力!$A$11:$M$310,3,FALSE))</f>
        <v/>
      </c>
      <c r="C408" s="31" t="str">
        <f>IF($A408="","",VLOOKUP($P408,入力!$A$11:$M$310,4,FALSE))</f>
        <v/>
      </c>
      <c r="D408" s="31" t="str">
        <f>IF($A408="","",VLOOKUP($P408,入力!$A$11:$M$310,5,FALSE))</f>
        <v/>
      </c>
      <c r="E408" s="31" t="str">
        <f>IF($A408="","",IF(VLOOKUP($P408,入力!$A$11:$M$310,6,FALSE)=1,"本人","家族"))</f>
        <v/>
      </c>
      <c r="F408" s="52" t="str">
        <f>IF($A408="","",VLOOKUP($P408,入力!$A$11:$M$310,7,FALSE))</f>
        <v/>
      </c>
      <c r="G408" s="31" t="str">
        <f>IF($A408="","",VLOOKUP($P408,入力!$A$11:$M$310,8,FALSE))</f>
        <v/>
      </c>
      <c r="H408" s="141" t="str">
        <f>IF($A408="","",VLOOKUP($P408,入力!$A$11:$M$310,9,FALSE))</f>
        <v/>
      </c>
      <c r="I408" s="142"/>
      <c r="J408" s="51" t="str">
        <f>IF($A408="","",VLOOKUP($P408,入力!$A$11:$M$310,10,FALSE))</f>
        <v/>
      </c>
      <c r="K408" s="51" t="str">
        <f>IF($A408="","",IF(VLOOKUP($P408,入力!$A$11:$M$310,11,FALSE)=1,"1.自己採取",IF(VLOOKUP($P408,入力!$A$11:$M$310,11,FALSE)=2,"2.医師採取",IF(VLOOKUP($P408,入力!$A$11:$M$310,11,FALSE)=3,"3.希望なし",""))))</f>
        <v/>
      </c>
      <c r="L408" s="51" t="str">
        <f>IF($A408="","",IF(VLOOKUP($P408,入力!$A$11:$M$310,12,FALSE)=1,"1.超音波",IF(VLOOKUP($P408,入力!$A$11:$M$310,12,FALSE)=2,"2.マンモ","")))</f>
        <v/>
      </c>
      <c r="M408" s="51" t="str">
        <f>IF($A408="","",VLOOKUP($P408,入力!$A$11:$M$310,13,FALSE))</f>
        <v/>
      </c>
      <c r="N408" s="57" t="str">
        <f>IF(M408="","",VLOOKUP(M408,医療機関データ!$A$2:$B$800,2,FALSE))</f>
        <v/>
      </c>
      <c r="O408" s="54" t="str">
        <f t="shared" si="39"/>
        <v/>
      </c>
      <c r="P408" s="37">
        <f t="shared" si="40"/>
        <v>204</v>
      </c>
    </row>
    <row r="409" spans="1:16" ht="36" customHeight="1" x14ac:dyDescent="0.15">
      <c r="A409" s="30" t="str">
        <f>IF(入力!$C215="","",入力!$B$2)</f>
        <v/>
      </c>
      <c r="B409" s="31" t="str">
        <f>IF($A409="","",VLOOKUP($P409,入力!$A$11:$M$310,3,FALSE))</f>
        <v/>
      </c>
      <c r="C409" s="31" t="str">
        <f>IF($A409="","",VLOOKUP($P409,入力!$A$11:$M$310,4,FALSE))</f>
        <v/>
      </c>
      <c r="D409" s="31" t="str">
        <f>IF($A409="","",VLOOKUP($P409,入力!$A$11:$M$310,5,FALSE))</f>
        <v/>
      </c>
      <c r="E409" s="31" t="str">
        <f>IF($A409="","",IF(VLOOKUP($P409,入力!$A$11:$M$310,6,FALSE)=1,"本人","家族"))</f>
        <v/>
      </c>
      <c r="F409" s="52" t="str">
        <f>IF($A409="","",VLOOKUP($P409,入力!$A$11:$M$310,7,FALSE))</f>
        <v/>
      </c>
      <c r="G409" s="31" t="str">
        <f>IF($A409="","",VLOOKUP($P409,入力!$A$11:$M$310,8,FALSE))</f>
        <v/>
      </c>
      <c r="H409" s="141" t="str">
        <f>IF($A409="","",VLOOKUP($P409,入力!$A$11:$M$310,9,FALSE))</f>
        <v/>
      </c>
      <c r="I409" s="142"/>
      <c r="J409" s="51" t="str">
        <f>IF($A409="","",VLOOKUP($P409,入力!$A$11:$M$310,10,FALSE))</f>
        <v/>
      </c>
      <c r="K409" s="51" t="str">
        <f>IF($A409="","",IF(VLOOKUP($P409,入力!$A$11:$M$310,11,FALSE)=1,"1.自己採取",IF(VLOOKUP($P409,入力!$A$11:$M$310,11,FALSE)=2,"2.医師採取",IF(VLOOKUP($P409,入力!$A$11:$M$310,11,FALSE)=3,"3.希望なし",""))))</f>
        <v/>
      </c>
      <c r="L409" s="51" t="str">
        <f>IF($A409="","",IF(VLOOKUP($P409,入力!$A$11:$M$310,12,FALSE)=1,"1.超音波",IF(VLOOKUP($P409,入力!$A$11:$M$310,12,FALSE)=2,"2.マンモ","")))</f>
        <v/>
      </c>
      <c r="M409" s="51" t="str">
        <f>IF($A409="","",VLOOKUP($P409,入力!$A$11:$M$310,13,FALSE))</f>
        <v/>
      </c>
      <c r="N409" s="57" t="str">
        <f>IF(M409="","",VLOOKUP(M409,医療機関データ!$A$2:$B$800,2,FALSE))</f>
        <v/>
      </c>
      <c r="O409" s="54" t="str">
        <f t="shared" si="39"/>
        <v/>
      </c>
      <c r="P409" s="37">
        <f t="shared" si="40"/>
        <v>205</v>
      </c>
    </row>
    <row r="410" spans="1:16" ht="36" customHeight="1" x14ac:dyDescent="0.15">
      <c r="A410" s="30" t="str">
        <f>IF(入力!$C216="","",入力!$B$2)</f>
        <v/>
      </c>
      <c r="B410" s="31" t="str">
        <f>IF($A410="","",VLOOKUP($P410,入力!$A$11:$M$310,3,FALSE))</f>
        <v/>
      </c>
      <c r="C410" s="31" t="str">
        <f>IF($A410="","",VLOOKUP($P410,入力!$A$11:$M$310,4,FALSE))</f>
        <v/>
      </c>
      <c r="D410" s="31" t="str">
        <f>IF($A410="","",VLOOKUP($P410,入力!$A$11:$M$310,5,FALSE))</f>
        <v/>
      </c>
      <c r="E410" s="31" t="str">
        <f>IF($A410="","",IF(VLOOKUP($P410,入力!$A$11:$M$310,6,FALSE)=1,"本人","家族"))</f>
        <v/>
      </c>
      <c r="F410" s="52" t="str">
        <f>IF($A410="","",VLOOKUP($P410,入力!$A$11:$M$310,7,FALSE))</f>
        <v/>
      </c>
      <c r="G410" s="31" t="str">
        <f>IF($A410="","",VLOOKUP($P410,入力!$A$11:$M$310,8,FALSE))</f>
        <v/>
      </c>
      <c r="H410" s="141" t="str">
        <f>IF($A410="","",VLOOKUP($P410,入力!$A$11:$M$310,9,FALSE))</f>
        <v/>
      </c>
      <c r="I410" s="142"/>
      <c r="J410" s="51" t="str">
        <f>IF($A410="","",VLOOKUP($P410,入力!$A$11:$M$310,10,FALSE))</f>
        <v/>
      </c>
      <c r="K410" s="51" t="str">
        <f>IF($A410="","",IF(VLOOKUP($P410,入力!$A$11:$M$310,11,FALSE)=1,"1.自己採取",IF(VLOOKUP($P410,入力!$A$11:$M$310,11,FALSE)=2,"2.医師採取",IF(VLOOKUP($P410,入力!$A$11:$M$310,11,FALSE)=3,"3.希望なし",""))))</f>
        <v/>
      </c>
      <c r="L410" s="51" t="str">
        <f>IF($A410="","",IF(VLOOKUP($P410,入力!$A$11:$M$310,12,FALSE)=1,"1.超音波",IF(VLOOKUP($P410,入力!$A$11:$M$310,12,FALSE)=2,"2.マンモ","")))</f>
        <v/>
      </c>
      <c r="M410" s="51" t="str">
        <f>IF($A410="","",VLOOKUP($P410,入力!$A$11:$M$310,13,FALSE))</f>
        <v/>
      </c>
      <c r="N410" s="57" t="str">
        <f>IF(M410="","",VLOOKUP(M410,医療機関データ!$A$2:$B$800,2,FALSE))</f>
        <v/>
      </c>
      <c r="O410" s="54" t="str">
        <f t="shared" si="39"/>
        <v/>
      </c>
      <c r="P410" s="37">
        <f t="shared" si="40"/>
        <v>206</v>
      </c>
    </row>
    <row r="411" spans="1:16" ht="36" customHeight="1" x14ac:dyDescent="0.15">
      <c r="A411" s="30" t="str">
        <f>IF(入力!$C217="","",入力!$B$2)</f>
        <v/>
      </c>
      <c r="B411" s="31" t="str">
        <f>IF($A411="","",VLOOKUP($P411,入力!$A$11:$M$310,3,FALSE))</f>
        <v/>
      </c>
      <c r="C411" s="31" t="str">
        <f>IF($A411="","",VLOOKUP($P411,入力!$A$11:$M$310,4,FALSE))</f>
        <v/>
      </c>
      <c r="D411" s="31" t="str">
        <f>IF($A411="","",VLOOKUP($P411,入力!$A$11:$M$310,5,FALSE))</f>
        <v/>
      </c>
      <c r="E411" s="31" t="str">
        <f>IF($A411="","",IF(VLOOKUP($P411,入力!$A$11:$M$310,6,FALSE)=1,"本人","家族"))</f>
        <v/>
      </c>
      <c r="F411" s="52" t="str">
        <f>IF($A411="","",VLOOKUP($P411,入力!$A$11:$M$310,7,FALSE))</f>
        <v/>
      </c>
      <c r="G411" s="31" t="str">
        <f>IF($A411="","",VLOOKUP($P411,入力!$A$11:$M$310,8,FALSE))</f>
        <v/>
      </c>
      <c r="H411" s="141" t="str">
        <f>IF($A411="","",VLOOKUP($P411,入力!$A$11:$M$310,9,FALSE))</f>
        <v/>
      </c>
      <c r="I411" s="142"/>
      <c r="J411" s="51" t="str">
        <f>IF($A411="","",VLOOKUP($P411,入力!$A$11:$M$310,10,FALSE))</f>
        <v/>
      </c>
      <c r="K411" s="51" t="str">
        <f>IF($A411="","",IF(VLOOKUP($P411,入力!$A$11:$M$310,11,FALSE)=1,"1.自己採取",IF(VLOOKUP($P411,入力!$A$11:$M$310,11,FALSE)=2,"2.医師採取",IF(VLOOKUP($P411,入力!$A$11:$M$310,11,FALSE)=3,"3.希望なし",""))))</f>
        <v/>
      </c>
      <c r="L411" s="51" t="str">
        <f>IF($A411="","",IF(VLOOKUP($P411,入力!$A$11:$M$310,12,FALSE)=1,"1.超音波",IF(VLOOKUP($P411,入力!$A$11:$M$310,12,FALSE)=2,"2.マンモ","")))</f>
        <v/>
      </c>
      <c r="M411" s="51" t="str">
        <f>IF($A411="","",VLOOKUP($P411,入力!$A$11:$M$310,13,FALSE))</f>
        <v/>
      </c>
      <c r="N411" s="57" t="str">
        <f>IF(M411="","",VLOOKUP(M411,医療機関データ!$A$2:$B$800,2,FALSE))</f>
        <v/>
      </c>
      <c r="O411" s="54" t="str">
        <f t="shared" si="39"/>
        <v/>
      </c>
      <c r="P411" s="37">
        <f t="shared" si="40"/>
        <v>207</v>
      </c>
    </row>
    <row r="412" spans="1:16" ht="36" customHeight="1" x14ac:dyDescent="0.15">
      <c r="A412" s="30" t="str">
        <f>IF(入力!$C218="","",入力!$B$2)</f>
        <v/>
      </c>
      <c r="B412" s="31" t="str">
        <f>IF($A412="","",VLOOKUP($P412,入力!$A$11:$M$310,3,FALSE))</f>
        <v/>
      </c>
      <c r="C412" s="31" t="str">
        <f>IF($A412="","",VLOOKUP($P412,入力!$A$11:$M$310,4,FALSE))</f>
        <v/>
      </c>
      <c r="D412" s="31" t="str">
        <f>IF($A412="","",VLOOKUP($P412,入力!$A$11:$M$310,5,FALSE))</f>
        <v/>
      </c>
      <c r="E412" s="31" t="str">
        <f>IF($A412="","",IF(VLOOKUP($P412,入力!$A$11:$M$310,6,FALSE)=1,"本人","家族"))</f>
        <v/>
      </c>
      <c r="F412" s="52" t="str">
        <f>IF($A412="","",VLOOKUP($P412,入力!$A$11:$M$310,7,FALSE))</f>
        <v/>
      </c>
      <c r="G412" s="31" t="str">
        <f>IF($A412="","",VLOOKUP($P412,入力!$A$11:$M$310,8,FALSE))</f>
        <v/>
      </c>
      <c r="H412" s="141" t="str">
        <f>IF($A412="","",VLOOKUP($P412,入力!$A$11:$M$310,9,FALSE))</f>
        <v/>
      </c>
      <c r="I412" s="142"/>
      <c r="J412" s="51" t="str">
        <f>IF($A412="","",VLOOKUP($P412,入力!$A$11:$M$310,10,FALSE))</f>
        <v/>
      </c>
      <c r="K412" s="51" t="str">
        <f>IF($A412="","",IF(VLOOKUP($P412,入力!$A$11:$M$310,11,FALSE)=1,"1.自己採取",IF(VLOOKUP($P412,入力!$A$11:$M$310,11,FALSE)=2,"2.医師採取",IF(VLOOKUP($P412,入力!$A$11:$M$310,11,FALSE)=3,"3.希望なし",""))))</f>
        <v/>
      </c>
      <c r="L412" s="51" t="str">
        <f>IF($A412="","",IF(VLOOKUP($P412,入力!$A$11:$M$310,12,FALSE)=1,"1.超音波",IF(VLOOKUP($P412,入力!$A$11:$M$310,12,FALSE)=2,"2.マンモ","")))</f>
        <v/>
      </c>
      <c r="M412" s="51" t="str">
        <f>IF($A412="","",VLOOKUP($P412,入力!$A$11:$M$310,13,FALSE))</f>
        <v/>
      </c>
      <c r="N412" s="57" t="str">
        <f>IF(M412="","",VLOOKUP(M412,医療機関データ!$A$2:$B$800,2,FALSE))</f>
        <v/>
      </c>
      <c r="O412" s="54" t="str">
        <f t="shared" si="39"/>
        <v/>
      </c>
      <c r="P412" s="37">
        <f t="shared" si="40"/>
        <v>208</v>
      </c>
    </row>
    <row r="413" spans="1:16" ht="36" customHeight="1" x14ac:dyDescent="0.15">
      <c r="A413" s="30" t="str">
        <f>IF(入力!$C219="","",入力!$B$2)</f>
        <v/>
      </c>
      <c r="B413" s="31" t="str">
        <f>IF($A413="","",VLOOKUP($P413,入力!$A$11:$M$310,3,FALSE))</f>
        <v/>
      </c>
      <c r="C413" s="31" t="str">
        <f>IF($A413="","",VLOOKUP($P413,入力!$A$11:$M$310,4,FALSE))</f>
        <v/>
      </c>
      <c r="D413" s="31" t="str">
        <f>IF($A413="","",VLOOKUP($P413,入力!$A$11:$M$310,5,FALSE))</f>
        <v/>
      </c>
      <c r="E413" s="31" t="str">
        <f>IF($A413="","",IF(VLOOKUP($P413,入力!$A$11:$M$310,6,FALSE)=1,"本人","家族"))</f>
        <v/>
      </c>
      <c r="F413" s="52" t="str">
        <f>IF($A413="","",VLOOKUP($P413,入力!$A$11:$M$310,7,FALSE))</f>
        <v/>
      </c>
      <c r="G413" s="31" t="str">
        <f>IF($A413="","",VLOOKUP($P413,入力!$A$11:$M$310,8,FALSE))</f>
        <v/>
      </c>
      <c r="H413" s="141" t="str">
        <f>IF($A413="","",VLOOKUP($P413,入力!$A$11:$M$310,9,FALSE))</f>
        <v/>
      </c>
      <c r="I413" s="142"/>
      <c r="J413" s="51" t="str">
        <f>IF($A413="","",VLOOKUP($P413,入力!$A$11:$M$310,10,FALSE))</f>
        <v/>
      </c>
      <c r="K413" s="51" t="str">
        <f>IF($A413="","",IF(VLOOKUP($P413,入力!$A$11:$M$310,11,FALSE)=1,"1.自己採取",IF(VLOOKUP($P413,入力!$A$11:$M$310,11,FALSE)=2,"2.医師採取",IF(VLOOKUP($P413,入力!$A$11:$M$310,11,FALSE)=3,"3.希望なし",""))))</f>
        <v/>
      </c>
      <c r="L413" s="51" t="str">
        <f>IF($A413="","",IF(VLOOKUP($P413,入力!$A$11:$M$310,12,FALSE)=1,"1.超音波",IF(VLOOKUP($P413,入力!$A$11:$M$310,12,FALSE)=2,"2.マンモ","")))</f>
        <v/>
      </c>
      <c r="M413" s="51" t="str">
        <f>IF($A413="","",VLOOKUP($P413,入力!$A$11:$M$310,13,FALSE))</f>
        <v/>
      </c>
      <c r="N413" s="57" t="str">
        <f>IF(M413="","",VLOOKUP(M413,医療機関データ!$A$2:$B$800,2,FALSE))</f>
        <v/>
      </c>
      <c r="O413" s="54" t="str">
        <f t="shared" si="39"/>
        <v/>
      </c>
      <c r="P413" s="37">
        <f t="shared" si="40"/>
        <v>209</v>
      </c>
    </row>
    <row r="414" spans="1:16" ht="36" customHeight="1" thickBot="1" x14ac:dyDescent="0.2">
      <c r="A414" s="30" t="str">
        <f>IF(入力!$C220="","",入力!$B$2)</f>
        <v/>
      </c>
      <c r="B414" s="31" t="str">
        <f>IF($A414="","",VLOOKUP($P414,入力!$A$11:$M$310,3,FALSE))</f>
        <v/>
      </c>
      <c r="C414" s="31" t="str">
        <f>IF($A414="","",VLOOKUP($P414,入力!$A$11:$M$310,4,FALSE))</f>
        <v/>
      </c>
      <c r="D414" s="31" t="str">
        <f>IF($A414="","",VLOOKUP($P414,入力!$A$11:$M$310,5,FALSE))</f>
        <v/>
      </c>
      <c r="E414" s="31" t="str">
        <f>IF($A414="","",IF(VLOOKUP($P414,入力!$A$11:$M$310,6,FALSE)=1,"本人","家族"))</f>
        <v/>
      </c>
      <c r="F414" s="52" t="str">
        <f>IF($A414="","",VLOOKUP($P414,入力!$A$11:$M$310,7,FALSE))</f>
        <v/>
      </c>
      <c r="G414" s="31" t="str">
        <f>IF($A414="","",VLOOKUP($P414,入力!$A$11:$M$310,8,FALSE))</f>
        <v/>
      </c>
      <c r="H414" s="141" t="str">
        <f>IF($A414="","",VLOOKUP($P414,入力!$A$11:$M$310,9,FALSE))</f>
        <v/>
      </c>
      <c r="I414" s="142"/>
      <c r="J414" s="53" t="str">
        <f>IF($A414="","",VLOOKUP($P414,入力!$A$11:$M$310,10,FALSE))</f>
        <v/>
      </c>
      <c r="K414" s="53" t="str">
        <f>IF($A414="","",IF(VLOOKUP($P414,入力!$A$11:$M$310,11,FALSE)=1,"1.自己採取",IF(VLOOKUP($P414,入力!$A$11:$M$310,11,FALSE)=2,"2.医師採取",IF(VLOOKUP($P414,入力!$A$11:$M$310,11,FALSE)=3,"3.希望なし",""))))</f>
        <v/>
      </c>
      <c r="L414" s="53" t="str">
        <f>IF($A414="","",IF(VLOOKUP($P414,入力!$A$11:$M$310,12,FALSE)=1,"1.超音波",IF(VLOOKUP($P414,入力!$A$11:$M$310,12,FALSE)=2,"2.マンモ","")))</f>
        <v/>
      </c>
      <c r="M414" s="53" t="str">
        <f>IF($A414="","",VLOOKUP($P414,入力!$A$11:$M$310,13,FALSE))</f>
        <v/>
      </c>
      <c r="N414" s="58" t="str">
        <f>IF(M414="","",VLOOKUP(M414,医療機関データ!$A$2:$B$800,2,FALSE))</f>
        <v/>
      </c>
      <c r="O414" s="54" t="str">
        <f t="shared" si="39"/>
        <v/>
      </c>
      <c r="P414" s="37">
        <f t="shared" si="40"/>
        <v>210</v>
      </c>
    </row>
    <row r="415" spans="1:16" ht="21" customHeight="1" x14ac:dyDescent="0.15">
      <c r="A415" s="146" t="s">
        <v>809</v>
      </c>
      <c r="B415" s="47" t="s">
        <v>807</v>
      </c>
      <c r="C415" s="32"/>
      <c r="D415" s="32"/>
      <c r="E415" s="32"/>
      <c r="F415" s="32"/>
      <c r="G415" s="32"/>
      <c r="H415" s="32"/>
      <c r="I415" s="32"/>
      <c r="J415" s="33"/>
      <c r="K415" s="34"/>
      <c r="L415" s="35" t="s">
        <v>8</v>
      </c>
      <c r="M415" s="35" t="s">
        <v>9</v>
      </c>
      <c r="N415" s="36"/>
      <c r="O415" s="55"/>
    </row>
    <row r="416" spans="1:16" ht="21" customHeight="1" x14ac:dyDescent="0.15">
      <c r="A416" s="147"/>
      <c r="B416" s="48" t="s">
        <v>806</v>
      </c>
      <c r="C416" s="38"/>
      <c r="D416" s="38"/>
      <c r="E416" s="38"/>
      <c r="F416" s="38"/>
      <c r="G416" s="38"/>
      <c r="H416" s="38"/>
      <c r="I416" s="38"/>
      <c r="J416" s="38"/>
      <c r="K416" s="39" t="s">
        <v>16</v>
      </c>
      <c r="L416" s="40">
        <f>COUNTIFS(E405:E414,"本人",O405:O414,"&lt;40")</f>
        <v>0</v>
      </c>
      <c r="M416" s="40">
        <f>COUNTIFS(E405:E414,"家族",O405:O414,"&lt;40")</f>
        <v>0</v>
      </c>
      <c r="N416" s="41"/>
    </row>
    <row r="417" spans="1:16" ht="21" customHeight="1" x14ac:dyDescent="0.15">
      <c r="A417" s="147"/>
      <c r="B417" s="48" t="s">
        <v>805</v>
      </c>
      <c r="C417" s="38"/>
      <c r="D417" s="38"/>
      <c r="E417" s="38"/>
      <c r="F417" s="38"/>
      <c r="G417" s="38"/>
      <c r="H417" s="38"/>
      <c r="I417" s="38"/>
      <c r="J417" s="38"/>
      <c r="K417" s="39" t="s">
        <v>17</v>
      </c>
      <c r="L417" s="42">
        <f>COUNTIFS(E405:E414,"本人",O405:O414,"&gt;=40")</f>
        <v>0</v>
      </c>
      <c r="M417" s="43">
        <f>COUNTIFS(E405:E414,"家族",O405:O414,"&gt;=40")</f>
        <v>0</v>
      </c>
      <c r="N417" s="41"/>
    </row>
    <row r="418" spans="1:16" ht="21" customHeight="1" x14ac:dyDescent="0.15">
      <c r="A418" s="147"/>
      <c r="B418" s="48" t="s">
        <v>808</v>
      </c>
      <c r="C418" s="38"/>
      <c r="D418" s="38"/>
      <c r="E418" s="38"/>
      <c r="F418" s="38"/>
      <c r="G418" s="38"/>
      <c r="H418" s="38"/>
      <c r="I418" s="38"/>
      <c r="J418" s="38"/>
      <c r="K418" s="44" t="s">
        <v>18</v>
      </c>
      <c r="L418" s="45">
        <f>SUM(L416:L417)</f>
        <v>0</v>
      </c>
      <c r="M418" s="45">
        <f>SUM(M416:M417)</f>
        <v>0</v>
      </c>
      <c r="N418" s="41"/>
    </row>
    <row r="419" spans="1:16" ht="21" customHeight="1" x14ac:dyDescent="0.15">
      <c r="A419" s="147"/>
      <c r="B419" s="48" t="str">
        <f>$B$19</f>
        <v>⑤申込締切日は、令和8年1月7日（水）です。＜FAXは不可＞</v>
      </c>
      <c r="C419" s="38"/>
      <c r="D419" s="38"/>
      <c r="E419" s="38"/>
      <c r="F419" s="38"/>
      <c r="G419" s="38"/>
      <c r="H419" s="38"/>
      <c r="I419" s="38"/>
      <c r="J419" s="38"/>
      <c r="L419" s="148">
        <f>SUM(L418:M418)</f>
        <v>0</v>
      </c>
      <c r="M419" s="149"/>
    </row>
    <row r="420" spans="1:16" ht="21" customHeight="1" x14ac:dyDescent="0.15">
      <c r="B420" s="123" t="s">
        <v>810</v>
      </c>
      <c r="C420" s="124"/>
      <c r="D420" s="124"/>
      <c r="E420" s="124"/>
      <c r="F420" s="124"/>
      <c r="G420" s="124"/>
      <c r="H420" s="124"/>
      <c r="I420" s="124"/>
      <c r="J420" s="124"/>
      <c r="K420" s="124"/>
      <c r="L420" s="125"/>
    </row>
    <row r="421" spans="1:16" ht="27" customHeight="1" x14ac:dyDescent="0.15">
      <c r="A421" s="155" t="str">
        <f>$A$1</f>
        <v>令和８年度　春季女性生活習慣病予防健診</v>
      </c>
      <c r="B421" s="155"/>
      <c r="C421" s="126"/>
      <c r="D421" s="126"/>
      <c r="E421" s="126"/>
      <c r="F421" s="126"/>
      <c r="G421" s="16"/>
      <c r="H421" s="17"/>
      <c r="I421" s="17"/>
      <c r="M421" s="19"/>
      <c r="N421" s="18">
        <f>N401+1</f>
        <v>22</v>
      </c>
    </row>
    <row r="422" spans="1:16" ht="27" customHeight="1" x14ac:dyDescent="0.15">
      <c r="A422" s="127" t="s">
        <v>0</v>
      </c>
      <c r="B422" s="128"/>
      <c r="C422" s="49"/>
      <c r="D422" s="143" t="s">
        <v>812</v>
      </c>
      <c r="E422" s="143"/>
      <c r="F422" s="143"/>
      <c r="G422" s="143"/>
      <c r="H422" s="20" t="s">
        <v>1</v>
      </c>
      <c r="I422" s="150" t="str">
        <f>$I$2</f>
        <v/>
      </c>
      <c r="J422" s="151"/>
      <c r="K422" s="152"/>
      <c r="L422" s="50" t="s">
        <v>2</v>
      </c>
      <c r="M422" s="132" t="str">
        <f>$M$2</f>
        <v/>
      </c>
      <c r="N422" s="132"/>
    </row>
    <row r="423" spans="1:16" ht="27" customHeight="1" thickBot="1" x14ac:dyDescent="0.2">
      <c r="A423" s="21" t="s">
        <v>3</v>
      </c>
      <c r="B423" s="22">
        <f>$B$3</f>
        <v>278</v>
      </c>
      <c r="C423" s="109"/>
      <c r="D423" s="133" t="str">
        <f>$D$3</f>
        <v>東京金属事業健康保険組合</v>
      </c>
      <c r="E423" s="133"/>
      <c r="F423" s="133"/>
      <c r="G423" s="133"/>
      <c r="H423" s="23" t="s">
        <v>4</v>
      </c>
      <c r="I423" s="134" t="str">
        <f>$I$3</f>
        <v/>
      </c>
      <c r="J423" s="135"/>
      <c r="K423" s="136"/>
      <c r="L423" s="46" t="s">
        <v>5</v>
      </c>
      <c r="M423" s="137" t="str">
        <f>$M$3</f>
        <v/>
      </c>
      <c r="N423" s="138"/>
    </row>
    <row r="424" spans="1:16" ht="48" customHeight="1" x14ac:dyDescent="0.15">
      <c r="A424" s="24" t="s">
        <v>801</v>
      </c>
      <c r="B424" s="25" t="s">
        <v>802</v>
      </c>
      <c r="C424" s="26" t="s">
        <v>14</v>
      </c>
      <c r="D424" s="27" t="s">
        <v>800</v>
      </c>
      <c r="E424" s="27" t="s">
        <v>6</v>
      </c>
      <c r="F424" s="27" t="s">
        <v>7</v>
      </c>
      <c r="G424" s="28" t="s">
        <v>796</v>
      </c>
      <c r="H424" s="144" t="s">
        <v>15</v>
      </c>
      <c r="I424" s="145"/>
      <c r="J424" s="27" t="s">
        <v>793</v>
      </c>
      <c r="K424" s="14" t="s">
        <v>10</v>
      </c>
      <c r="L424" s="15" t="s">
        <v>11</v>
      </c>
      <c r="M424" s="4" t="s">
        <v>12</v>
      </c>
      <c r="N424" s="29" t="s">
        <v>13</v>
      </c>
    </row>
    <row r="425" spans="1:16" ht="36" customHeight="1" x14ac:dyDescent="0.15">
      <c r="A425" s="30" t="str">
        <f>IF(入力!$C221="","",入力!$B$2)</f>
        <v/>
      </c>
      <c r="B425" s="31" t="str">
        <f>IF($A425="","",VLOOKUP($P425,入力!$A$11:$M$310,3,FALSE))</f>
        <v/>
      </c>
      <c r="C425" s="31" t="str">
        <f>IF($A425="","",VLOOKUP($P425,入力!$A$11:$M$310,4,FALSE))</f>
        <v/>
      </c>
      <c r="D425" s="31" t="str">
        <f>IF($A425="","",VLOOKUP($P425,入力!$A$11:$M$310,5,FALSE))</f>
        <v/>
      </c>
      <c r="E425" s="31" t="str">
        <f>IF($A425="","",IF(VLOOKUP($P425,入力!$A$11:$M$310,6,FALSE)=1,"本人","家族"))</f>
        <v/>
      </c>
      <c r="F425" s="52" t="str">
        <f>IF($A425="","",VLOOKUP($P425,入力!$A$11:$M$310,7,FALSE))</f>
        <v/>
      </c>
      <c r="G425" s="31" t="str">
        <f>IF($A425="","",VLOOKUP($P425,入力!$A$11:$M$310,8,FALSE))</f>
        <v/>
      </c>
      <c r="H425" s="141" t="str">
        <f>IF($A425="","",VLOOKUP($P425,入力!$A$11:$M$310,9,FALSE))</f>
        <v/>
      </c>
      <c r="I425" s="142"/>
      <c r="J425" s="51" t="str">
        <f>IF($A425="","",VLOOKUP($P425,入力!$A$11:$M$310,10,FALSE))</f>
        <v/>
      </c>
      <c r="K425" s="51" t="str">
        <f>IF($A425="","",IF(VLOOKUP($P425,入力!$A$11:$M$310,11,FALSE)=1,"1.自己採取",IF(VLOOKUP($P425,入力!$A$11:$M$310,11,FALSE)=2,"2.医師採取",IF(VLOOKUP($P425,入力!$A$11:$M$310,11,FALSE)=3,"3.希望なし",""))))</f>
        <v/>
      </c>
      <c r="L425" s="51" t="str">
        <f>IF($A425="","",IF(VLOOKUP($P425,入力!$A$11:$M$310,12,FALSE)=1,"1.超音波",IF(VLOOKUP($P425,入力!$A$11:$M$310,12,FALSE)=2,"2.マンモ","")))</f>
        <v/>
      </c>
      <c r="M425" s="51" t="str">
        <f>IF($A425="","",VLOOKUP($P425,入力!$A$11:$M$310,13,FALSE))</f>
        <v/>
      </c>
      <c r="N425" s="57" t="str">
        <f>IF(M425="","",VLOOKUP(M425,医療機関データ!$A$2:$B$800,2,FALSE))</f>
        <v/>
      </c>
      <c r="O425" s="54" t="str">
        <f>IF(B425="","",DATEDIF(F425,45747,"Y"))</f>
        <v/>
      </c>
      <c r="P425" s="37">
        <f>P414+1</f>
        <v>211</v>
      </c>
    </row>
    <row r="426" spans="1:16" ht="36" customHeight="1" x14ac:dyDescent="0.15">
      <c r="A426" s="30" t="str">
        <f>IF(入力!$C222="","",入力!$B$2)</f>
        <v/>
      </c>
      <c r="B426" s="31" t="str">
        <f>IF($A426="","",VLOOKUP($P426,入力!$A$11:$M$310,3,FALSE))</f>
        <v/>
      </c>
      <c r="C426" s="31" t="str">
        <f>IF($A426="","",VLOOKUP($P426,入力!$A$11:$M$310,4,FALSE))</f>
        <v/>
      </c>
      <c r="D426" s="31" t="str">
        <f>IF($A426="","",VLOOKUP($P426,入力!$A$11:$M$310,5,FALSE))</f>
        <v/>
      </c>
      <c r="E426" s="31" t="str">
        <f>IF($A426="","",IF(VLOOKUP($P426,入力!$A$11:$M$310,6,FALSE)=1,"本人","家族"))</f>
        <v/>
      </c>
      <c r="F426" s="52" t="str">
        <f>IF($A426="","",VLOOKUP($P426,入力!$A$11:$M$310,7,FALSE))</f>
        <v/>
      </c>
      <c r="G426" s="31" t="str">
        <f>IF($A426="","",VLOOKUP($P426,入力!$A$11:$M$310,8,FALSE))</f>
        <v/>
      </c>
      <c r="H426" s="141" t="str">
        <f>IF($A426="","",VLOOKUP($P426,入力!$A$11:$M$310,9,FALSE))</f>
        <v/>
      </c>
      <c r="I426" s="142"/>
      <c r="J426" s="51" t="str">
        <f>IF($A426="","",VLOOKUP($P426,入力!$A$11:$M$310,10,FALSE))</f>
        <v/>
      </c>
      <c r="K426" s="51" t="str">
        <f>IF($A426="","",IF(VLOOKUP($P426,入力!$A$11:$M$310,11,FALSE)=1,"1.自己採取",IF(VLOOKUP($P426,入力!$A$11:$M$310,11,FALSE)=2,"2.医師採取",IF(VLOOKUP($P426,入力!$A$11:$M$310,11,FALSE)=3,"3.希望なし",""))))</f>
        <v/>
      </c>
      <c r="L426" s="51" t="str">
        <f>IF($A426="","",IF(VLOOKUP($P426,入力!$A$11:$M$310,12,FALSE)=1,"1.超音波",IF(VLOOKUP($P426,入力!$A$11:$M$310,12,FALSE)=2,"2.マンモ","")))</f>
        <v/>
      </c>
      <c r="M426" s="51" t="str">
        <f>IF($A426="","",VLOOKUP($P426,入力!$A$11:$M$310,13,FALSE))</f>
        <v/>
      </c>
      <c r="N426" s="57" t="str">
        <f>IF(M426="","",VLOOKUP(M426,医療機関データ!$A$2:$B$800,2,FALSE))</f>
        <v/>
      </c>
      <c r="O426" s="54" t="str">
        <f t="shared" ref="O426:O434" si="41">IF(B426="","",DATEDIF(F426,45747,"Y"))</f>
        <v/>
      </c>
      <c r="P426" s="37">
        <f>P425+1</f>
        <v>212</v>
      </c>
    </row>
    <row r="427" spans="1:16" ht="36" customHeight="1" x14ac:dyDescent="0.15">
      <c r="A427" s="30" t="str">
        <f>IF(入力!$C223="","",入力!$B$2)</f>
        <v/>
      </c>
      <c r="B427" s="31" t="str">
        <f>IF($A427="","",VLOOKUP($P427,入力!$A$11:$M$310,3,FALSE))</f>
        <v/>
      </c>
      <c r="C427" s="31" t="str">
        <f>IF($A427="","",VLOOKUP($P427,入力!$A$11:$M$310,4,FALSE))</f>
        <v/>
      </c>
      <c r="D427" s="31" t="str">
        <f>IF($A427="","",VLOOKUP($P427,入力!$A$11:$M$310,5,FALSE))</f>
        <v/>
      </c>
      <c r="E427" s="31" t="str">
        <f>IF($A427="","",IF(VLOOKUP($P427,入力!$A$11:$M$310,6,FALSE)=1,"本人","家族"))</f>
        <v/>
      </c>
      <c r="F427" s="52" t="str">
        <f>IF($A427="","",VLOOKUP($P427,入力!$A$11:$M$310,7,FALSE))</f>
        <v/>
      </c>
      <c r="G427" s="31" t="str">
        <f>IF($A427="","",VLOOKUP($P427,入力!$A$11:$M$310,8,FALSE))</f>
        <v/>
      </c>
      <c r="H427" s="141" t="str">
        <f>IF($A427="","",VLOOKUP($P427,入力!$A$11:$M$310,9,FALSE))</f>
        <v/>
      </c>
      <c r="I427" s="142"/>
      <c r="J427" s="51" t="str">
        <f>IF($A427="","",VLOOKUP($P427,入力!$A$11:$M$310,10,FALSE))</f>
        <v/>
      </c>
      <c r="K427" s="51" t="str">
        <f>IF($A427="","",IF(VLOOKUP($P427,入力!$A$11:$M$310,11,FALSE)=1,"1.自己採取",IF(VLOOKUP($P427,入力!$A$11:$M$310,11,FALSE)=2,"2.医師採取",IF(VLOOKUP($P427,入力!$A$11:$M$310,11,FALSE)=3,"3.希望なし",""))))</f>
        <v/>
      </c>
      <c r="L427" s="51" t="str">
        <f>IF($A427="","",IF(VLOOKUP($P427,入力!$A$11:$M$310,12,FALSE)=1,"1.超音波",IF(VLOOKUP($P427,入力!$A$11:$M$310,12,FALSE)=2,"2.マンモ","")))</f>
        <v/>
      </c>
      <c r="M427" s="51" t="str">
        <f>IF($A427="","",VLOOKUP($P427,入力!$A$11:$M$310,13,FALSE))</f>
        <v/>
      </c>
      <c r="N427" s="57" t="str">
        <f>IF(M427="","",VLOOKUP(M427,医療機関データ!$A$2:$B$800,2,FALSE))</f>
        <v/>
      </c>
      <c r="O427" s="54" t="str">
        <f t="shared" si="41"/>
        <v/>
      </c>
      <c r="P427" s="37">
        <f t="shared" ref="P427:P434" si="42">P426+1</f>
        <v>213</v>
      </c>
    </row>
    <row r="428" spans="1:16" ht="36" customHeight="1" x14ac:dyDescent="0.15">
      <c r="A428" s="30" t="str">
        <f>IF(入力!$C224="","",入力!$B$2)</f>
        <v/>
      </c>
      <c r="B428" s="31" t="str">
        <f>IF($A428="","",VLOOKUP($P428,入力!$A$11:$M$310,3,FALSE))</f>
        <v/>
      </c>
      <c r="C428" s="31" t="str">
        <f>IF($A428="","",VLOOKUP($P428,入力!$A$11:$M$310,4,FALSE))</f>
        <v/>
      </c>
      <c r="D428" s="31" t="str">
        <f>IF($A428="","",VLOOKUP($P428,入力!$A$11:$M$310,5,FALSE))</f>
        <v/>
      </c>
      <c r="E428" s="31" t="str">
        <f>IF($A428="","",IF(VLOOKUP($P428,入力!$A$11:$M$310,6,FALSE)=1,"本人","家族"))</f>
        <v/>
      </c>
      <c r="F428" s="52" t="str">
        <f>IF($A428="","",VLOOKUP($P428,入力!$A$11:$M$310,7,FALSE))</f>
        <v/>
      </c>
      <c r="G428" s="31" t="str">
        <f>IF($A428="","",VLOOKUP($P428,入力!$A$11:$M$310,8,FALSE))</f>
        <v/>
      </c>
      <c r="H428" s="141" t="str">
        <f>IF($A428="","",VLOOKUP($P428,入力!$A$11:$M$310,9,FALSE))</f>
        <v/>
      </c>
      <c r="I428" s="142"/>
      <c r="J428" s="51" t="str">
        <f>IF($A428="","",VLOOKUP($P428,入力!$A$11:$M$310,10,FALSE))</f>
        <v/>
      </c>
      <c r="K428" s="51" t="str">
        <f>IF($A428="","",IF(VLOOKUP($P428,入力!$A$11:$M$310,11,FALSE)=1,"1.自己採取",IF(VLOOKUP($P428,入力!$A$11:$M$310,11,FALSE)=2,"2.医師採取",IF(VLOOKUP($P428,入力!$A$11:$M$310,11,FALSE)=3,"3.希望なし",""))))</f>
        <v/>
      </c>
      <c r="L428" s="51" t="str">
        <f>IF($A428="","",IF(VLOOKUP($P428,入力!$A$11:$M$310,12,FALSE)=1,"1.超音波",IF(VLOOKUP($P428,入力!$A$11:$M$310,12,FALSE)=2,"2.マンモ","")))</f>
        <v/>
      </c>
      <c r="M428" s="51" t="str">
        <f>IF($A428="","",VLOOKUP($P428,入力!$A$11:$M$310,13,FALSE))</f>
        <v/>
      </c>
      <c r="N428" s="57" t="str">
        <f>IF(M428="","",VLOOKUP(M428,医療機関データ!$A$2:$B$800,2,FALSE))</f>
        <v/>
      </c>
      <c r="O428" s="54" t="str">
        <f t="shared" si="41"/>
        <v/>
      </c>
      <c r="P428" s="37">
        <f t="shared" si="42"/>
        <v>214</v>
      </c>
    </row>
    <row r="429" spans="1:16" ht="36" customHeight="1" x14ac:dyDescent="0.15">
      <c r="A429" s="30" t="str">
        <f>IF(入力!$C225="","",入力!$B$2)</f>
        <v/>
      </c>
      <c r="B429" s="31" t="str">
        <f>IF($A429="","",VLOOKUP($P429,入力!$A$11:$M$310,3,FALSE))</f>
        <v/>
      </c>
      <c r="C429" s="31" t="str">
        <f>IF($A429="","",VLOOKUP($P429,入力!$A$11:$M$310,4,FALSE))</f>
        <v/>
      </c>
      <c r="D429" s="31" t="str">
        <f>IF($A429="","",VLOOKUP($P429,入力!$A$11:$M$310,5,FALSE))</f>
        <v/>
      </c>
      <c r="E429" s="31" t="str">
        <f>IF($A429="","",IF(VLOOKUP($P429,入力!$A$11:$M$310,6,FALSE)=1,"本人","家族"))</f>
        <v/>
      </c>
      <c r="F429" s="52" t="str">
        <f>IF($A429="","",VLOOKUP($P429,入力!$A$11:$M$310,7,FALSE))</f>
        <v/>
      </c>
      <c r="G429" s="31" t="str">
        <f>IF($A429="","",VLOOKUP($P429,入力!$A$11:$M$310,8,FALSE))</f>
        <v/>
      </c>
      <c r="H429" s="141" t="str">
        <f>IF($A429="","",VLOOKUP($P429,入力!$A$11:$M$310,9,FALSE))</f>
        <v/>
      </c>
      <c r="I429" s="142"/>
      <c r="J429" s="51" t="str">
        <f>IF($A429="","",VLOOKUP($P429,入力!$A$11:$M$310,10,FALSE))</f>
        <v/>
      </c>
      <c r="K429" s="51" t="str">
        <f>IF($A429="","",IF(VLOOKUP($P429,入力!$A$11:$M$310,11,FALSE)=1,"1.自己採取",IF(VLOOKUP($P429,入力!$A$11:$M$310,11,FALSE)=2,"2.医師採取",IF(VLOOKUP($P429,入力!$A$11:$M$310,11,FALSE)=3,"3.希望なし",""))))</f>
        <v/>
      </c>
      <c r="L429" s="51" t="str">
        <f>IF($A429="","",IF(VLOOKUP($P429,入力!$A$11:$M$310,12,FALSE)=1,"1.超音波",IF(VLOOKUP($P429,入力!$A$11:$M$310,12,FALSE)=2,"2.マンモ","")))</f>
        <v/>
      </c>
      <c r="M429" s="51" t="str">
        <f>IF($A429="","",VLOOKUP($P429,入力!$A$11:$M$310,13,FALSE))</f>
        <v/>
      </c>
      <c r="N429" s="57" t="str">
        <f>IF(M429="","",VLOOKUP(M429,医療機関データ!$A$2:$B$800,2,FALSE))</f>
        <v/>
      </c>
      <c r="O429" s="54" t="str">
        <f t="shared" si="41"/>
        <v/>
      </c>
      <c r="P429" s="37">
        <f t="shared" si="42"/>
        <v>215</v>
      </c>
    </row>
    <row r="430" spans="1:16" ht="36" customHeight="1" x14ac:dyDescent="0.15">
      <c r="A430" s="30" t="str">
        <f>IF(入力!$C226="","",入力!$B$2)</f>
        <v/>
      </c>
      <c r="B430" s="31" t="str">
        <f>IF($A430="","",VLOOKUP($P430,入力!$A$11:$M$310,3,FALSE))</f>
        <v/>
      </c>
      <c r="C430" s="31" t="str">
        <f>IF($A430="","",VLOOKUP($P430,入力!$A$11:$M$310,4,FALSE))</f>
        <v/>
      </c>
      <c r="D430" s="31" t="str">
        <f>IF($A430="","",VLOOKUP($P430,入力!$A$11:$M$310,5,FALSE))</f>
        <v/>
      </c>
      <c r="E430" s="31" t="str">
        <f>IF($A430="","",IF(VLOOKUP($P430,入力!$A$11:$M$310,6,FALSE)=1,"本人","家族"))</f>
        <v/>
      </c>
      <c r="F430" s="52" t="str">
        <f>IF($A430="","",VLOOKUP($P430,入力!$A$11:$M$310,7,FALSE))</f>
        <v/>
      </c>
      <c r="G430" s="31" t="str">
        <f>IF($A430="","",VLOOKUP($P430,入力!$A$11:$M$310,8,FALSE))</f>
        <v/>
      </c>
      <c r="H430" s="141" t="str">
        <f>IF($A430="","",VLOOKUP($P430,入力!$A$11:$M$310,9,FALSE))</f>
        <v/>
      </c>
      <c r="I430" s="142"/>
      <c r="J430" s="51" t="str">
        <f>IF($A430="","",VLOOKUP($P430,入力!$A$11:$M$310,10,FALSE))</f>
        <v/>
      </c>
      <c r="K430" s="51" t="str">
        <f>IF($A430="","",IF(VLOOKUP($P430,入力!$A$11:$M$310,11,FALSE)=1,"1.自己採取",IF(VLOOKUP($P430,入力!$A$11:$M$310,11,FALSE)=2,"2.医師採取",IF(VLOOKUP($P430,入力!$A$11:$M$310,11,FALSE)=3,"3.希望なし",""))))</f>
        <v/>
      </c>
      <c r="L430" s="51" t="str">
        <f>IF($A430="","",IF(VLOOKUP($P430,入力!$A$11:$M$310,12,FALSE)=1,"1.超音波",IF(VLOOKUP($P430,入力!$A$11:$M$310,12,FALSE)=2,"2.マンモ","")))</f>
        <v/>
      </c>
      <c r="M430" s="51" t="str">
        <f>IF($A430="","",VLOOKUP($P430,入力!$A$11:$M$310,13,FALSE))</f>
        <v/>
      </c>
      <c r="N430" s="57" t="str">
        <f>IF(M430="","",VLOOKUP(M430,医療機関データ!$A$2:$B$800,2,FALSE))</f>
        <v/>
      </c>
      <c r="O430" s="54" t="str">
        <f t="shared" si="41"/>
        <v/>
      </c>
      <c r="P430" s="37">
        <f t="shared" si="42"/>
        <v>216</v>
      </c>
    </row>
    <row r="431" spans="1:16" ht="36" customHeight="1" x14ac:dyDescent="0.15">
      <c r="A431" s="30" t="str">
        <f>IF(入力!$C227="","",入力!$B$2)</f>
        <v/>
      </c>
      <c r="B431" s="31" t="str">
        <f>IF($A431="","",VLOOKUP($P431,入力!$A$11:$M$310,3,FALSE))</f>
        <v/>
      </c>
      <c r="C431" s="31" t="str">
        <f>IF($A431="","",VLOOKUP($P431,入力!$A$11:$M$310,4,FALSE))</f>
        <v/>
      </c>
      <c r="D431" s="31" t="str">
        <f>IF($A431="","",VLOOKUP($P431,入力!$A$11:$M$310,5,FALSE))</f>
        <v/>
      </c>
      <c r="E431" s="31" t="str">
        <f>IF($A431="","",IF(VLOOKUP($P431,入力!$A$11:$M$310,6,FALSE)=1,"本人","家族"))</f>
        <v/>
      </c>
      <c r="F431" s="52" t="str">
        <f>IF($A431="","",VLOOKUP($P431,入力!$A$11:$M$310,7,FALSE))</f>
        <v/>
      </c>
      <c r="G431" s="31" t="str">
        <f>IF($A431="","",VLOOKUP($P431,入力!$A$11:$M$310,8,FALSE))</f>
        <v/>
      </c>
      <c r="H431" s="141" t="str">
        <f>IF($A431="","",VLOOKUP($P431,入力!$A$11:$M$310,9,FALSE))</f>
        <v/>
      </c>
      <c r="I431" s="142"/>
      <c r="J431" s="51" t="str">
        <f>IF($A431="","",VLOOKUP($P431,入力!$A$11:$M$310,10,FALSE))</f>
        <v/>
      </c>
      <c r="K431" s="51" t="str">
        <f>IF($A431="","",IF(VLOOKUP($P431,入力!$A$11:$M$310,11,FALSE)=1,"1.自己採取",IF(VLOOKUP($P431,入力!$A$11:$M$310,11,FALSE)=2,"2.医師採取",IF(VLOOKUP($P431,入力!$A$11:$M$310,11,FALSE)=3,"3.希望なし",""))))</f>
        <v/>
      </c>
      <c r="L431" s="51" t="str">
        <f>IF($A431="","",IF(VLOOKUP($P431,入力!$A$11:$M$310,12,FALSE)=1,"1.超音波",IF(VLOOKUP($P431,入力!$A$11:$M$310,12,FALSE)=2,"2.マンモ","")))</f>
        <v/>
      </c>
      <c r="M431" s="51" t="str">
        <f>IF($A431="","",VLOOKUP($P431,入力!$A$11:$M$310,13,FALSE))</f>
        <v/>
      </c>
      <c r="N431" s="57" t="str">
        <f>IF(M431="","",VLOOKUP(M431,医療機関データ!$A$2:$B$800,2,FALSE))</f>
        <v/>
      </c>
      <c r="O431" s="54" t="str">
        <f t="shared" si="41"/>
        <v/>
      </c>
      <c r="P431" s="37">
        <f t="shared" si="42"/>
        <v>217</v>
      </c>
    </row>
    <row r="432" spans="1:16" ht="36" customHeight="1" x14ac:dyDescent="0.15">
      <c r="A432" s="30" t="str">
        <f>IF(入力!$C228="","",入力!$B$2)</f>
        <v/>
      </c>
      <c r="B432" s="31" t="str">
        <f>IF($A432="","",VLOOKUP($P432,入力!$A$11:$M$310,3,FALSE))</f>
        <v/>
      </c>
      <c r="C432" s="31" t="str">
        <f>IF($A432="","",VLOOKUP($P432,入力!$A$11:$M$310,4,FALSE))</f>
        <v/>
      </c>
      <c r="D432" s="31" t="str">
        <f>IF($A432="","",VLOOKUP($P432,入力!$A$11:$M$310,5,FALSE))</f>
        <v/>
      </c>
      <c r="E432" s="31" t="str">
        <f>IF($A432="","",IF(VLOOKUP($P432,入力!$A$11:$M$310,6,FALSE)=1,"本人","家族"))</f>
        <v/>
      </c>
      <c r="F432" s="52" t="str">
        <f>IF($A432="","",VLOOKUP($P432,入力!$A$11:$M$310,7,FALSE))</f>
        <v/>
      </c>
      <c r="G432" s="31" t="str">
        <f>IF($A432="","",VLOOKUP($P432,入力!$A$11:$M$310,8,FALSE))</f>
        <v/>
      </c>
      <c r="H432" s="141" t="str">
        <f>IF($A432="","",VLOOKUP($P432,入力!$A$11:$M$310,9,FALSE))</f>
        <v/>
      </c>
      <c r="I432" s="142"/>
      <c r="J432" s="51" t="str">
        <f>IF($A432="","",VLOOKUP($P432,入力!$A$11:$M$310,10,FALSE))</f>
        <v/>
      </c>
      <c r="K432" s="51" t="str">
        <f>IF($A432="","",IF(VLOOKUP($P432,入力!$A$11:$M$310,11,FALSE)=1,"1.自己採取",IF(VLOOKUP($P432,入力!$A$11:$M$310,11,FALSE)=2,"2.医師採取",IF(VLOOKUP($P432,入力!$A$11:$M$310,11,FALSE)=3,"3.希望なし",""))))</f>
        <v/>
      </c>
      <c r="L432" s="51" t="str">
        <f>IF($A432="","",IF(VLOOKUP($P432,入力!$A$11:$M$310,12,FALSE)=1,"1.超音波",IF(VLOOKUP($P432,入力!$A$11:$M$310,12,FALSE)=2,"2.マンモ","")))</f>
        <v/>
      </c>
      <c r="M432" s="51" t="str">
        <f>IF($A432="","",VLOOKUP($P432,入力!$A$11:$M$310,13,FALSE))</f>
        <v/>
      </c>
      <c r="N432" s="57" t="str">
        <f>IF(M432="","",VLOOKUP(M432,医療機関データ!$A$2:$B$800,2,FALSE))</f>
        <v/>
      </c>
      <c r="O432" s="54" t="str">
        <f t="shared" si="41"/>
        <v/>
      </c>
      <c r="P432" s="37">
        <f t="shared" si="42"/>
        <v>218</v>
      </c>
    </row>
    <row r="433" spans="1:16" ht="36" customHeight="1" x14ac:dyDescent="0.15">
      <c r="A433" s="30" t="str">
        <f>IF(入力!$C229="","",入力!$B$2)</f>
        <v/>
      </c>
      <c r="B433" s="31" t="str">
        <f>IF($A433="","",VLOOKUP($P433,入力!$A$11:$M$310,3,FALSE))</f>
        <v/>
      </c>
      <c r="C433" s="31" t="str">
        <f>IF($A433="","",VLOOKUP($P433,入力!$A$11:$M$310,4,FALSE))</f>
        <v/>
      </c>
      <c r="D433" s="31" t="str">
        <f>IF($A433="","",VLOOKUP($P433,入力!$A$11:$M$310,5,FALSE))</f>
        <v/>
      </c>
      <c r="E433" s="31" t="str">
        <f>IF($A433="","",IF(VLOOKUP($P433,入力!$A$11:$M$310,6,FALSE)=1,"本人","家族"))</f>
        <v/>
      </c>
      <c r="F433" s="52" t="str">
        <f>IF($A433="","",VLOOKUP($P433,入力!$A$11:$M$310,7,FALSE))</f>
        <v/>
      </c>
      <c r="G433" s="31" t="str">
        <f>IF($A433="","",VLOOKUP($P433,入力!$A$11:$M$310,8,FALSE))</f>
        <v/>
      </c>
      <c r="H433" s="141" t="str">
        <f>IF($A433="","",VLOOKUP($P433,入力!$A$11:$M$310,9,FALSE))</f>
        <v/>
      </c>
      <c r="I433" s="142"/>
      <c r="J433" s="51" t="str">
        <f>IF($A433="","",VLOOKUP($P433,入力!$A$11:$M$310,10,FALSE))</f>
        <v/>
      </c>
      <c r="K433" s="51" t="str">
        <f>IF($A433="","",IF(VLOOKUP($P433,入力!$A$11:$M$310,11,FALSE)=1,"1.自己採取",IF(VLOOKUP($P433,入力!$A$11:$M$310,11,FALSE)=2,"2.医師採取",IF(VLOOKUP($P433,入力!$A$11:$M$310,11,FALSE)=3,"3.希望なし",""))))</f>
        <v/>
      </c>
      <c r="L433" s="51" t="str">
        <f>IF($A433="","",IF(VLOOKUP($P433,入力!$A$11:$M$310,12,FALSE)=1,"1.超音波",IF(VLOOKUP($P433,入力!$A$11:$M$310,12,FALSE)=2,"2.マンモ","")))</f>
        <v/>
      </c>
      <c r="M433" s="51" t="str">
        <f>IF($A433="","",VLOOKUP($P433,入力!$A$11:$M$310,13,FALSE))</f>
        <v/>
      </c>
      <c r="N433" s="57" t="str">
        <f>IF(M433="","",VLOOKUP(M433,医療機関データ!$A$2:$B$800,2,FALSE))</f>
        <v/>
      </c>
      <c r="O433" s="54" t="str">
        <f t="shared" si="41"/>
        <v/>
      </c>
      <c r="P433" s="37">
        <f t="shared" si="42"/>
        <v>219</v>
      </c>
    </row>
    <row r="434" spans="1:16" ht="36" customHeight="1" thickBot="1" x14ac:dyDescent="0.2">
      <c r="A434" s="30" t="str">
        <f>IF(入力!$C230="","",入力!$B$2)</f>
        <v/>
      </c>
      <c r="B434" s="31" t="str">
        <f>IF($A434="","",VLOOKUP($P434,入力!$A$11:$M$310,3,FALSE))</f>
        <v/>
      </c>
      <c r="C434" s="31" t="str">
        <f>IF($A434="","",VLOOKUP($P434,入力!$A$11:$M$310,4,FALSE))</f>
        <v/>
      </c>
      <c r="D434" s="31" t="str">
        <f>IF($A434="","",VLOOKUP($P434,入力!$A$11:$M$310,5,FALSE))</f>
        <v/>
      </c>
      <c r="E434" s="31" t="str">
        <f>IF($A434="","",IF(VLOOKUP($P434,入力!$A$11:$M$310,6,FALSE)=1,"本人","家族"))</f>
        <v/>
      </c>
      <c r="F434" s="52" t="str">
        <f>IF($A434="","",VLOOKUP($P434,入力!$A$11:$M$310,7,FALSE))</f>
        <v/>
      </c>
      <c r="G434" s="31" t="str">
        <f>IF($A434="","",VLOOKUP($P434,入力!$A$11:$M$310,8,FALSE))</f>
        <v/>
      </c>
      <c r="H434" s="141" t="str">
        <f>IF($A434="","",VLOOKUP($P434,入力!$A$11:$M$310,9,FALSE))</f>
        <v/>
      </c>
      <c r="I434" s="142"/>
      <c r="J434" s="53" t="str">
        <f>IF($A434="","",VLOOKUP($P434,入力!$A$11:$M$310,10,FALSE))</f>
        <v/>
      </c>
      <c r="K434" s="53" t="str">
        <f>IF($A434="","",IF(VLOOKUP($P434,入力!$A$11:$M$310,11,FALSE)=1,"1.自己採取",IF(VLOOKUP($P434,入力!$A$11:$M$310,11,FALSE)=2,"2.医師採取",IF(VLOOKUP($P434,入力!$A$11:$M$310,11,FALSE)=3,"3.希望なし",""))))</f>
        <v/>
      </c>
      <c r="L434" s="53" t="str">
        <f>IF($A434="","",IF(VLOOKUP($P434,入力!$A$11:$M$310,12,FALSE)=1,"1.超音波",IF(VLOOKUP($P434,入力!$A$11:$M$310,12,FALSE)=2,"2.マンモ","")))</f>
        <v/>
      </c>
      <c r="M434" s="53" t="str">
        <f>IF($A434="","",VLOOKUP($P434,入力!$A$11:$M$310,13,FALSE))</f>
        <v/>
      </c>
      <c r="N434" s="58" t="str">
        <f>IF(M434="","",VLOOKUP(M434,医療機関データ!$A$2:$B$800,2,FALSE))</f>
        <v/>
      </c>
      <c r="O434" s="54" t="str">
        <f t="shared" si="41"/>
        <v/>
      </c>
      <c r="P434" s="37">
        <f t="shared" si="42"/>
        <v>220</v>
      </c>
    </row>
    <row r="435" spans="1:16" ht="21" customHeight="1" x14ac:dyDescent="0.15">
      <c r="A435" s="146" t="s">
        <v>809</v>
      </c>
      <c r="B435" s="47" t="s">
        <v>807</v>
      </c>
      <c r="C435" s="32"/>
      <c r="D435" s="32"/>
      <c r="E435" s="32"/>
      <c r="F435" s="32"/>
      <c r="G435" s="32"/>
      <c r="H435" s="32"/>
      <c r="I435" s="32"/>
      <c r="J435" s="33"/>
      <c r="K435" s="34"/>
      <c r="L435" s="35" t="s">
        <v>8</v>
      </c>
      <c r="M435" s="35" t="s">
        <v>9</v>
      </c>
      <c r="N435" s="36"/>
      <c r="O435" s="55"/>
    </row>
    <row r="436" spans="1:16" ht="21" customHeight="1" x14ac:dyDescent="0.15">
      <c r="A436" s="147"/>
      <c r="B436" s="48" t="s">
        <v>806</v>
      </c>
      <c r="C436" s="38"/>
      <c r="D436" s="38"/>
      <c r="E436" s="38"/>
      <c r="F436" s="38"/>
      <c r="G436" s="38"/>
      <c r="H436" s="38"/>
      <c r="I436" s="38"/>
      <c r="J436" s="38"/>
      <c r="K436" s="39" t="s">
        <v>16</v>
      </c>
      <c r="L436" s="40">
        <f>COUNTIFS(E425:E434,"本人",O425:O434,"&lt;40")</f>
        <v>0</v>
      </c>
      <c r="M436" s="40">
        <f>COUNTIFS(E425:E434,"家族",O425:O434,"&lt;40")</f>
        <v>0</v>
      </c>
      <c r="N436" s="41"/>
    </row>
    <row r="437" spans="1:16" ht="21" customHeight="1" x14ac:dyDescent="0.15">
      <c r="A437" s="147"/>
      <c r="B437" s="48" t="s">
        <v>805</v>
      </c>
      <c r="C437" s="38"/>
      <c r="D437" s="38"/>
      <c r="E437" s="38"/>
      <c r="F437" s="38"/>
      <c r="G437" s="38"/>
      <c r="H437" s="38"/>
      <c r="I437" s="38"/>
      <c r="J437" s="38"/>
      <c r="K437" s="39" t="s">
        <v>17</v>
      </c>
      <c r="L437" s="42">
        <f>COUNTIFS(E425:E434,"本人",O425:O434,"&gt;=40")</f>
        <v>0</v>
      </c>
      <c r="M437" s="43">
        <f>COUNTIFS(E425:E434,"家族",O425:O434,"&gt;=40")</f>
        <v>0</v>
      </c>
      <c r="N437" s="41"/>
    </row>
    <row r="438" spans="1:16" ht="21" customHeight="1" x14ac:dyDescent="0.15">
      <c r="A438" s="147"/>
      <c r="B438" s="48" t="s">
        <v>808</v>
      </c>
      <c r="C438" s="38"/>
      <c r="D438" s="38"/>
      <c r="E438" s="38"/>
      <c r="F438" s="38"/>
      <c r="G438" s="38"/>
      <c r="H438" s="38"/>
      <c r="I438" s="38"/>
      <c r="J438" s="38"/>
      <c r="K438" s="44" t="s">
        <v>18</v>
      </c>
      <c r="L438" s="45">
        <f>SUM(L436:L437)</f>
        <v>0</v>
      </c>
      <c r="M438" s="45">
        <f>SUM(M436:M437)</f>
        <v>0</v>
      </c>
      <c r="N438" s="41"/>
    </row>
    <row r="439" spans="1:16" ht="21" customHeight="1" x14ac:dyDescent="0.15">
      <c r="A439" s="147"/>
      <c r="B439" s="48" t="str">
        <f>$B$19</f>
        <v>⑤申込締切日は、令和8年1月7日（水）です。＜FAXは不可＞</v>
      </c>
      <c r="C439" s="38"/>
      <c r="D439" s="38"/>
      <c r="E439" s="38"/>
      <c r="F439" s="38"/>
      <c r="G439" s="38"/>
      <c r="H439" s="38"/>
      <c r="I439" s="38"/>
      <c r="J439" s="38"/>
      <c r="L439" s="148">
        <f>SUM(L438:M438)</f>
        <v>0</v>
      </c>
      <c r="M439" s="149"/>
    </row>
    <row r="440" spans="1:16" ht="21" customHeight="1" x14ac:dyDescent="0.15">
      <c r="B440" s="123" t="s">
        <v>810</v>
      </c>
      <c r="C440" s="124"/>
      <c r="D440" s="124"/>
      <c r="E440" s="124"/>
      <c r="F440" s="124"/>
      <c r="G440" s="124"/>
      <c r="H440" s="124"/>
      <c r="I440" s="124"/>
      <c r="J440" s="124"/>
      <c r="K440" s="124"/>
      <c r="L440" s="125"/>
    </row>
    <row r="441" spans="1:16" ht="27" customHeight="1" x14ac:dyDescent="0.15">
      <c r="A441" s="155" t="str">
        <f>$A$1</f>
        <v>令和８年度　春季女性生活習慣病予防健診</v>
      </c>
      <c r="B441" s="155"/>
      <c r="C441" s="126"/>
      <c r="D441" s="126"/>
      <c r="E441" s="126"/>
      <c r="F441" s="126"/>
      <c r="G441" s="16"/>
      <c r="H441" s="17"/>
      <c r="I441" s="17"/>
      <c r="M441" s="19"/>
      <c r="N441" s="18">
        <f>N421+1</f>
        <v>23</v>
      </c>
    </row>
    <row r="442" spans="1:16" ht="27" customHeight="1" x14ac:dyDescent="0.15">
      <c r="A442" s="127" t="s">
        <v>0</v>
      </c>
      <c r="B442" s="128"/>
      <c r="C442" s="49"/>
      <c r="D442" s="143" t="s">
        <v>812</v>
      </c>
      <c r="E442" s="143"/>
      <c r="F442" s="143"/>
      <c r="G442" s="143"/>
      <c r="H442" s="20" t="s">
        <v>1</v>
      </c>
      <c r="I442" s="150" t="str">
        <f>$I$2</f>
        <v/>
      </c>
      <c r="J442" s="151"/>
      <c r="K442" s="152"/>
      <c r="L442" s="50" t="s">
        <v>2</v>
      </c>
      <c r="M442" s="132" t="str">
        <f>$M$2</f>
        <v/>
      </c>
      <c r="N442" s="132"/>
    </row>
    <row r="443" spans="1:16" ht="27" customHeight="1" thickBot="1" x14ac:dyDescent="0.2">
      <c r="A443" s="21" t="s">
        <v>3</v>
      </c>
      <c r="B443" s="22">
        <f>$B$3</f>
        <v>278</v>
      </c>
      <c r="C443" s="109"/>
      <c r="D443" s="133" t="str">
        <f>$D$3</f>
        <v>東京金属事業健康保険組合</v>
      </c>
      <c r="E443" s="133"/>
      <c r="F443" s="133"/>
      <c r="G443" s="133"/>
      <c r="H443" s="23" t="s">
        <v>4</v>
      </c>
      <c r="I443" s="134" t="str">
        <f>$I$3</f>
        <v/>
      </c>
      <c r="J443" s="135"/>
      <c r="K443" s="136"/>
      <c r="L443" s="46" t="s">
        <v>5</v>
      </c>
      <c r="M443" s="137" t="str">
        <f>$M$3</f>
        <v/>
      </c>
      <c r="N443" s="138"/>
    </row>
    <row r="444" spans="1:16" ht="48" customHeight="1" x14ac:dyDescent="0.15">
      <c r="A444" s="24" t="s">
        <v>801</v>
      </c>
      <c r="B444" s="25" t="s">
        <v>802</v>
      </c>
      <c r="C444" s="26" t="s">
        <v>14</v>
      </c>
      <c r="D444" s="27" t="s">
        <v>800</v>
      </c>
      <c r="E444" s="27" t="s">
        <v>6</v>
      </c>
      <c r="F444" s="27" t="s">
        <v>7</v>
      </c>
      <c r="G444" s="28" t="s">
        <v>796</v>
      </c>
      <c r="H444" s="144" t="s">
        <v>15</v>
      </c>
      <c r="I444" s="145"/>
      <c r="J444" s="27" t="s">
        <v>793</v>
      </c>
      <c r="K444" s="14" t="s">
        <v>10</v>
      </c>
      <c r="L444" s="15" t="s">
        <v>11</v>
      </c>
      <c r="M444" s="4" t="s">
        <v>12</v>
      </c>
      <c r="N444" s="29" t="s">
        <v>13</v>
      </c>
    </row>
    <row r="445" spans="1:16" ht="36" customHeight="1" x14ac:dyDescent="0.15">
      <c r="A445" s="30" t="str">
        <f>IF(入力!$C231="","",入力!$B$2)</f>
        <v/>
      </c>
      <c r="B445" s="31" t="str">
        <f>IF($A445="","",VLOOKUP($P445,入力!$A$11:$M$310,3,FALSE))</f>
        <v/>
      </c>
      <c r="C445" s="31" t="str">
        <f>IF($A445="","",VLOOKUP($P445,入力!$A$11:$M$310,4,FALSE))</f>
        <v/>
      </c>
      <c r="D445" s="31" t="str">
        <f>IF($A445="","",VLOOKUP($P445,入力!$A$11:$M$310,5,FALSE))</f>
        <v/>
      </c>
      <c r="E445" s="31" t="str">
        <f>IF($A445="","",IF(VLOOKUP($P445,入力!$A$11:$M$310,6,FALSE)=1,"本人","家族"))</f>
        <v/>
      </c>
      <c r="F445" s="52" t="str">
        <f>IF($A445="","",VLOOKUP($P445,入力!$A$11:$M$310,7,FALSE))</f>
        <v/>
      </c>
      <c r="G445" s="31" t="str">
        <f>IF($A445="","",VLOOKUP($P445,入力!$A$11:$M$310,8,FALSE))</f>
        <v/>
      </c>
      <c r="H445" s="141" t="str">
        <f>IF($A445="","",VLOOKUP($P445,入力!$A$11:$M$310,9,FALSE))</f>
        <v/>
      </c>
      <c r="I445" s="142"/>
      <c r="J445" s="51" t="str">
        <f>IF($A445="","",VLOOKUP($P445,入力!$A$11:$M$310,10,FALSE))</f>
        <v/>
      </c>
      <c r="K445" s="51" t="str">
        <f>IF($A445="","",IF(VLOOKUP($P445,入力!$A$11:$M$310,11,FALSE)=1,"1.自己採取",IF(VLOOKUP($P445,入力!$A$11:$M$310,11,FALSE)=2,"2.医師採取",IF(VLOOKUP($P445,入力!$A$11:$M$310,11,FALSE)=3,"3.希望なし",""))))</f>
        <v/>
      </c>
      <c r="L445" s="51" t="str">
        <f>IF($A445="","",IF(VLOOKUP($P445,入力!$A$11:$M$310,12,FALSE)=1,"1.超音波",IF(VLOOKUP($P445,入力!$A$11:$M$310,12,FALSE)=2,"2.マンモ","")))</f>
        <v/>
      </c>
      <c r="M445" s="51" t="str">
        <f>IF($A445="","",VLOOKUP($P445,入力!$A$11:$M$310,13,FALSE))</f>
        <v/>
      </c>
      <c r="N445" s="57" t="str">
        <f>IF(M445="","",VLOOKUP(M445,医療機関データ!$A$2:$B$800,2,FALSE))</f>
        <v/>
      </c>
      <c r="O445" s="54" t="str">
        <f>IF(B445="","",DATEDIF(F445,45747,"Y"))</f>
        <v/>
      </c>
      <c r="P445" s="37">
        <f>P434+1</f>
        <v>221</v>
      </c>
    </row>
    <row r="446" spans="1:16" ht="36" customHeight="1" x14ac:dyDescent="0.15">
      <c r="A446" s="30" t="str">
        <f>IF(入力!$C232="","",入力!$B$2)</f>
        <v/>
      </c>
      <c r="B446" s="31" t="str">
        <f>IF($A446="","",VLOOKUP($P446,入力!$A$11:$M$310,3,FALSE))</f>
        <v/>
      </c>
      <c r="C446" s="31" t="str">
        <f>IF($A446="","",VLOOKUP($P446,入力!$A$11:$M$310,4,FALSE))</f>
        <v/>
      </c>
      <c r="D446" s="31" t="str">
        <f>IF($A446="","",VLOOKUP($P446,入力!$A$11:$M$310,5,FALSE))</f>
        <v/>
      </c>
      <c r="E446" s="31" t="str">
        <f>IF($A446="","",IF(VLOOKUP($P446,入力!$A$11:$M$310,6,FALSE)=1,"本人","家族"))</f>
        <v/>
      </c>
      <c r="F446" s="52" t="str">
        <f>IF($A446="","",VLOOKUP($P446,入力!$A$11:$M$310,7,FALSE))</f>
        <v/>
      </c>
      <c r="G446" s="31" t="str">
        <f>IF($A446="","",VLOOKUP($P446,入力!$A$11:$M$310,8,FALSE))</f>
        <v/>
      </c>
      <c r="H446" s="141" t="str">
        <f>IF($A446="","",VLOOKUP($P446,入力!$A$11:$M$310,9,FALSE))</f>
        <v/>
      </c>
      <c r="I446" s="142"/>
      <c r="J446" s="51" t="str">
        <f>IF($A446="","",VLOOKUP($P446,入力!$A$11:$M$310,10,FALSE))</f>
        <v/>
      </c>
      <c r="K446" s="51" t="str">
        <f>IF($A446="","",IF(VLOOKUP($P446,入力!$A$11:$M$310,11,FALSE)=1,"1.自己採取",IF(VLOOKUP($P446,入力!$A$11:$M$310,11,FALSE)=2,"2.医師採取",IF(VLOOKUP($P446,入力!$A$11:$M$310,11,FALSE)=3,"3.希望なし",""))))</f>
        <v/>
      </c>
      <c r="L446" s="51" t="str">
        <f>IF($A446="","",IF(VLOOKUP($P446,入力!$A$11:$M$310,12,FALSE)=1,"1.超音波",IF(VLOOKUP($P446,入力!$A$11:$M$310,12,FALSE)=2,"2.マンモ","")))</f>
        <v/>
      </c>
      <c r="M446" s="51" t="str">
        <f>IF($A446="","",VLOOKUP($P446,入力!$A$11:$M$310,13,FALSE))</f>
        <v/>
      </c>
      <c r="N446" s="57" t="str">
        <f>IF(M446="","",VLOOKUP(M446,医療機関データ!$A$2:$B$800,2,FALSE))</f>
        <v/>
      </c>
      <c r="O446" s="54" t="str">
        <f t="shared" ref="O446:O454" si="43">IF(B446="","",DATEDIF(F446,45747,"Y"))</f>
        <v/>
      </c>
      <c r="P446" s="37">
        <f>P445+1</f>
        <v>222</v>
      </c>
    </row>
    <row r="447" spans="1:16" ht="36" customHeight="1" x14ac:dyDescent="0.15">
      <c r="A447" s="30" t="str">
        <f>IF(入力!$C233="","",入力!$B$2)</f>
        <v/>
      </c>
      <c r="B447" s="31" t="str">
        <f>IF($A447="","",VLOOKUP($P447,入力!$A$11:$M$310,3,FALSE))</f>
        <v/>
      </c>
      <c r="C447" s="31" t="str">
        <f>IF($A447="","",VLOOKUP($P447,入力!$A$11:$M$310,4,FALSE))</f>
        <v/>
      </c>
      <c r="D447" s="31" t="str">
        <f>IF($A447="","",VLOOKUP($P447,入力!$A$11:$M$310,5,FALSE))</f>
        <v/>
      </c>
      <c r="E447" s="31" t="str">
        <f>IF($A447="","",IF(VLOOKUP($P447,入力!$A$11:$M$310,6,FALSE)=1,"本人","家族"))</f>
        <v/>
      </c>
      <c r="F447" s="52" t="str">
        <f>IF($A447="","",VLOOKUP($P447,入力!$A$11:$M$310,7,FALSE))</f>
        <v/>
      </c>
      <c r="G447" s="31" t="str">
        <f>IF($A447="","",VLOOKUP($P447,入力!$A$11:$M$310,8,FALSE))</f>
        <v/>
      </c>
      <c r="H447" s="141" t="str">
        <f>IF($A447="","",VLOOKUP($P447,入力!$A$11:$M$310,9,FALSE))</f>
        <v/>
      </c>
      <c r="I447" s="142"/>
      <c r="J447" s="51" t="str">
        <f>IF($A447="","",VLOOKUP($P447,入力!$A$11:$M$310,10,FALSE))</f>
        <v/>
      </c>
      <c r="K447" s="51" t="str">
        <f>IF($A447="","",IF(VLOOKUP($P447,入力!$A$11:$M$310,11,FALSE)=1,"1.自己採取",IF(VLOOKUP($P447,入力!$A$11:$M$310,11,FALSE)=2,"2.医師採取",IF(VLOOKUP($P447,入力!$A$11:$M$310,11,FALSE)=3,"3.希望なし",""))))</f>
        <v/>
      </c>
      <c r="L447" s="51" t="str">
        <f>IF($A447="","",IF(VLOOKUP($P447,入力!$A$11:$M$310,12,FALSE)=1,"1.超音波",IF(VLOOKUP($P447,入力!$A$11:$M$310,12,FALSE)=2,"2.マンモ","")))</f>
        <v/>
      </c>
      <c r="M447" s="51" t="str">
        <f>IF($A447="","",VLOOKUP($P447,入力!$A$11:$M$310,13,FALSE))</f>
        <v/>
      </c>
      <c r="N447" s="57" t="str">
        <f>IF(M447="","",VLOOKUP(M447,医療機関データ!$A$2:$B$800,2,FALSE))</f>
        <v/>
      </c>
      <c r="O447" s="54" t="str">
        <f t="shared" si="43"/>
        <v/>
      </c>
      <c r="P447" s="37">
        <f t="shared" ref="P447:P454" si="44">P446+1</f>
        <v>223</v>
      </c>
    </row>
    <row r="448" spans="1:16" ht="36" customHeight="1" x14ac:dyDescent="0.15">
      <c r="A448" s="30" t="str">
        <f>IF(入力!$C234="","",入力!$B$2)</f>
        <v/>
      </c>
      <c r="B448" s="31" t="str">
        <f>IF($A448="","",VLOOKUP($P448,入力!$A$11:$M$310,3,FALSE))</f>
        <v/>
      </c>
      <c r="C448" s="31" t="str">
        <f>IF($A448="","",VLOOKUP($P448,入力!$A$11:$M$310,4,FALSE))</f>
        <v/>
      </c>
      <c r="D448" s="31" t="str">
        <f>IF($A448="","",VLOOKUP($P448,入力!$A$11:$M$310,5,FALSE))</f>
        <v/>
      </c>
      <c r="E448" s="31" t="str">
        <f>IF($A448="","",IF(VLOOKUP($P448,入力!$A$11:$M$310,6,FALSE)=1,"本人","家族"))</f>
        <v/>
      </c>
      <c r="F448" s="52" t="str">
        <f>IF($A448="","",VLOOKUP($P448,入力!$A$11:$M$310,7,FALSE))</f>
        <v/>
      </c>
      <c r="G448" s="31" t="str">
        <f>IF($A448="","",VLOOKUP($P448,入力!$A$11:$M$310,8,FALSE))</f>
        <v/>
      </c>
      <c r="H448" s="141" t="str">
        <f>IF($A448="","",VLOOKUP($P448,入力!$A$11:$M$310,9,FALSE))</f>
        <v/>
      </c>
      <c r="I448" s="142"/>
      <c r="J448" s="51" t="str">
        <f>IF($A448="","",VLOOKUP($P448,入力!$A$11:$M$310,10,FALSE))</f>
        <v/>
      </c>
      <c r="K448" s="51" t="str">
        <f>IF($A448="","",IF(VLOOKUP($P448,入力!$A$11:$M$310,11,FALSE)=1,"1.自己採取",IF(VLOOKUP($P448,入力!$A$11:$M$310,11,FALSE)=2,"2.医師採取",IF(VLOOKUP($P448,入力!$A$11:$M$310,11,FALSE)=3,"3.希望なし",""))))</f>
        <v/>
      </c>
      <c r="L448" s="51" t="str">
        <f>IF($A448="","",IF(VLOOKUP($P448,入力!$A$11:$M$310,12,FALSE)=1,"1.超音波",IF(VLOOKUP($P448,入力!$A$11:$M$310,12,FALSE)=2,"2.マンモ","")))</f>
        <v/>
      </c>
      <c r="M448" s="51" t="str">
        <f>IF($A448="","",VLOOKUP($P448,入力!$A$11:$M$310,13,FALSE))</f>
        <v/>
      </c>
      <c r="N448" s="57" t="str">
        <f>IF(M448="","",VLOOKUP(M448,医療機関データ!$A$2:$B$800,2,FALSE))</f>
        <v/>
      </c>
      <c r="O448" s="54" t="str">
        <f t="shared" si="43"/>
        <v/>
      </c>
      <c r="P448" s="37">
        <f t="shared" si="44"/>
        <v>224</v>
      </c>
    </row>
    <row r="449" spans="1:16" ht="36" customHeight="1" x14ac:dyDescent="0.15">
      <c r="A449" s="30" t="str">
        <f>IF(入力!$C235="","",入力!$B$2)</f>
        <v/>
      </c>
      <c r="B449" s="31" t="str">
        <f>IF($A449="","",VLOOKUP($P449,入力!$A$11:$M$310,3,FALSE))</f>
        <v/>
      </c>
      <c r="C449" s="31" t="str">
        <f>IF($A449="","",VLOOKUP($P449,入力!$A$11:$M$310,4,FALSE))</f>
        <v/>
      </c>
      <c r="D449" s="31" t="str">
        <f>IF($A449="","",VLOOKUP($P449,入力!$A$11:$M$310,5,FALSE))</f>
        <v/>
      </c>
      <c r="E449" s="31" t="str">
        <f>IF($A449="","",IF(VLOOKUP($P449,入力!$A$11:$M$310,6,FALSE)=1,"本人","家族"))</f>
        <v/>
      </c>
      <c r="F449" s="52" t="str">
        <f>IF($A449="","",VLOOKUP($P449,入力!$A$11:$M$310,7,FALSE))</f>
        <v/>
      </c>
      <c r="G449" s="31" t="str">
        <f>IF($A449="","",VLOOKUP($P449,入力!$A$11:$M$310,8,FALSE))</f>
        <v/>
      </c>
      <c r="H449" s="141" t="str">
        <f>IF($A449="","",VLOOKUP($P449,入力!$A$11:$M$310,9,FALSE))</f>
        <v/>
      </c>
      <c r="I449" s="142"/>
      <c r="J449" s="51" t="str">
        <f>IF($A449="","",VLOOKUP($P449,入力!$A$11:$M$310,10,FALSE))</f>
        <v/>
      </c>
      <c r="K449" s="51" t="str">
        <f>IF($A449="","",IF(VLOOKUP($P449,入力!$A$11:$M$310,11,FALSE)=1,"1.自己採取",IF(VLOOKUP($P449,入力!$A$11:$M$310,11,FALSE)=2,"2.医師採取",IF(VLOOKUP($P449,入力!$A$11:$M$310,11,FALSE)=3,"3.希望なし",""))))</f>
        <v/>
      </c>
      <c r="L449" s="51" t="str">
        <f>IF($A449="","",IF(VLOOKUP($P449,入力!$A$11:$M$310,12,FALSE)=1,"1.超音波",IF(VLOOKUP($P449,入力!$A$11:$M$310,12,FALSE)=2,"2.マンモ","")))</f>
        <v/>
      </c>
      <c r="M449" s="51" t="str">
        <f>IF($A449="","",VLOOKUP($P449,入力!$A$11:$M$310,13,FALSE))</f>
        <v/>
      </c>
      <c r="N449" s="57" t="str">
        <f>IF(M449="","",VLOOKUP(M449,医療機関データ!$A$2:$B$800,2,FALSE))</f>
        <v/>
      </c>
      <c r="O449" s="54" t="str">
        <f t="shared" si="43"/>
        <v/>
      </c>
      <c r="P449" s="37">
        <f t="shared" si="44"/>
        <v>225</v>
      </c>
    </row>
    <row r="450" spans="1:16" ht="36" customHeight="1" x14ac:dyDescent="0.15">
      <c r="A450" s="30" t="str">
        <f>IF(入力!$C236="","",入力!$B$2)</f>
        <v/>
      </c>
      <c r="B450" s="31" t="str">
        <f>IF($A450="","",VLOOKUP($P450,入力!$A$11:$M$310,3,FALSE))</f>
        <v/>
      </c>
      <c r="C450" s="31" t="str">
        <f>IF($A450="","",VLOOKUP($P450,入力!$A$11:$M$310,4,FALSE))</f>
        <v/>
      </c>
      <c r="D450" s="31" t="str">
        <f>IF($A450="","",VLOOKUP($P450,入力!$A$11:$M$310,5,FALSE))</f>
        <v/>
      </c>
      <c r="E450" s="31" t="str">
        <f>IF($A450="","",IF(VLOOKUP($P450,入力!$A$11:$M$310,6,FALSE)=1,"本人","家族"))</f>
        <v/>
      </c>
      <c r="F450" s="52" t="str">
        <f>IF($A450="","",VLOOKUP($P450,入力!$A$11:$M$310,7,FALSE))</f>
        <v/>
      </c>
      <c r="G450" s="31" t="str">
        <f>IF($A450="","",VLOOKUP($P450,入力!$A$11:$M$310,8,FALSE))</f>
        <v/>
      </c>
      <c r="H450" s="141" t="str">
        <f>IF($A450="","",VLOOKUP($P450,入力!$A$11:$M$310,9,FALSE))</f>
        <v/>
      </c>
      <c r="I450" s="142"/>
      <c r="J450" s="51" t="str">
        <f>IF($A450="","",VLOOKUP($P450,入力!$A$11:$M$310,10,FALSE))</f>
        <v/>
      </c>
      <c r="K450" s="51" t="str">
        <f>IF($A450="","",IF(VLOOKUP($P450,入力!$A$11:$M$310,11,FALSE)=1,"1.自己採取",IF(VLOOKUP($P450,入力!$A$11:$M$310,11,FALSE)=2,"2.医師採取",IF(VLOOKUP($P450,入力!$A$11:$M$310,11,FALSE)=3,"3.希望なし",""))))</f>
        <v/>
      </c>
      <c r="L450" s="51" t="str">
        <f>IF($A450="","",IF(VLOOKUP($P450,入力!$A$11:$M$310,12,FALSE)=1,"1.超音波",IF(VLOOKUP($P450,入力!$A$11:$M$310,12,FALSE)=2,"2.マンモ","")))</f>
        <v/>
      </c>
      <c r="M450" s="51" t="str">
        <f>IF($A450="","",VLOOKUP($P450,入力!$A$11:$M$310,13,FALSE))</f>
        <v/>
      </c>
      <c r="N450" s="57" t="str">
        <f>IF(M450="","",VLOOKUP(M450,医療機関データ!$A$2:$B$800,2,FALSE))</f>
        <v/>
      </c>
      <c r="O450" s="54" t="str">
        <f t="shared" si="43"/>
        <v/>
      </c>
      <c r="P450" s="37">
        <f t="shared" si="44"/>
        <v>226</v>
      </c>
    </row>
    <row r="451" spans="1:16" ht="36" customHeight="1" x14ac:dyDescent="0.15">
      <c r="A451" s="30" t="str">
        <f>IF(入力!$C237="","",入力!$B$2)</f>
        <v/>
      </c>
      <c r="B451" s="31" t="str">
        <f>IF($A451="","",VLOOKUP($P451,入力!$A$11:$M$310,3,FALSE))</f>
        <v/>
      </c>
      <c r="C451" s="31" t="str">
        <f>IF($A451="","",VLOOKUP($P451,入力!$A$11:$M$310,4,FALSE))</f>
        <v/>
      </c>
      <c r="D451" s="31" t="str">
        <f>IF($A451="","",VLOOKUP($P451,入力!$A$11:$M$310,5,FALSE))</f>
        <v/>
      </c>
      <c r="E451" s="31" t="str">
        <f>IF($A451="","",IF(VLOOKUP($P451,入力!$A$11:$M$310,6,FALSE)=1,"本人","家族"))</f>
        <v/>
      </c>
      <c r="F451" s="52" t="str">
        <f>IF($A451="","",VLOOKUP($P451,入力!$A$11:$M$310,7,FALSE))</f>
        <v/>
      </c>
      <c r="G451" s="31" t="str">
        <f>IF($A451="","",VLOOKUP($P451,入力!$A$11:$M$310,8,FALSE))</f>
        <v/>
      </c>
      <c r="H451" s="141" t="str">
        <f>IF($A451="","",VLOOKUP($P451,入力!$A$11:$M$310,9,FALSE))</f>
        <v/>
      </c>
      <c r="I451" s="142"/>
      <c r="J451" s="51" t="str">
        <f>IF($A451="","",VLOOKUP($P451,入力!$A$11:$M$310,10,FALSE))</f>
        <v/>
      </c>
      <c r="K451" s="51" t="str">
        <f>IF($A451="","",IF(VLOOKUP($P451,入力!$A$11:$M$310,11,FALSE)=1,"1.自己採取",IF(VLOOKUP($P451,入力!$A$11:$M$310,11,FALSE)=2,"2.医師採取",IF(VLOOKUP($P451,入力!$A$11:$M$310,11,FALSE)=3,"3.希望なし",""))))</f>
        <v/>
      </c>
      <c r="L451" s="51" t="str">
        <f>IF($A451="","",IF(VLOOKUP($P451,入力!$A$11:$M$310,12,FALSE)=1,"1.超音波",IF(VLOOKUP($P451,入力!$A$11:$M$310,12,FALSE)=2,"2.マンモ","")))</f>
        <v/>
      </c>
      <c r="M451" s="51" t="str">
        <f>IF($A451="","",VLOOKUP($P451,入力!$A$11:$M$310,13,FALSE))</f>
        <v/>
      </c>
      <c r="N451" s="57" t="str">
        <f>IF(M451="","",VLOOKUP(M451,医療機関データ!$A$2:$B$800,2,FALSE))</f>
        <v/>
      </c>
      <c r="O451" s="54" t="str">
        <f t="shared" si="43"/>
        <v/>
      </c>
      <c r="P451" s="37">
        <f t="shared" si="44"/>
        <v>227</v>
      </c>
    </row>
    <row r="452" spans="1:16" ht="36" customHeight="1" x14ac:dyDescent="0.15">
      <c r="A452" s="30" t="str">
        <f>IF(入力!$C238="","",入力!$B$2)</f>
        <v/>
      </c>
      <c r="B452" s="31" t="str">
        <f>IF($A452="","",VLOOKUP($P452,入力!$A$11:$M$310,3,FALSE))</f>
        <v/>
      </c>
      <c r="C452" s="31" t="str">
        <f>IF($A452="","",VLOOKUP($P452,入力!$A$11:$M$310,4,FALSE))</f>
        <v/>
      </c>
      <c r="D452" s="31" t="str">
        <f>IF($A452="","",VLOOKUP($P452,入力!$A$11:$M$310,5,FALSE))</f>
        <v/>
      </c>
      <c r="E452" s="31" t="str">
        <f>IF($A452="","",IF(VLOOKUP($P452,入力!$A$11:$M$310,6,FALSE)=1,"本人","家族"))</f>
        <v/>
      </c>
      <c r="F452" s="52" t="str">
        <f>IF($A452="","",VLOOKUP($P452,入力!$A$11:$M$310,7,FALSE))</f>
        <v/>
      </c>
      <c r="G452" s="31" t="str">
        <f>IF($A452="","",VLOOKUP($P452,入力!$A$11:$M$310,8,FALSE))</f>
        <v/>
      </c>
      <c r="H452" s="141" t="str">
        <f>IF($A452="","",VLOOKUP($P452,入力!$A$11:$M$310,9,FALSE))</f>
        <v/>
      </c>
      <c r="I452" s="142"/>
      <c r="J452" s="51" t="str">
        <f>IF($A452="","",VLOOKUP($P452,入力!$A$11:$M$310,10,FALSE))</f>
        <v/>
      </c>
      <c r="K452" s="51" t="str">
        <f>IF($A452="","",IF(VLOOKUP($P452,入力!$A$11:$M$310,11,FALSE)=1,"1.自己採取",IF(VLOOKUP($P452,入力!$A$11:$M$310,11,FALSE)=2,"2.医師採取",IF(VLOOKUP($P452,入力!$A$11:$M$310,11,FALSE)=3,"3.希望なし",""))))</f>
        <v/>
      </c>
      <c r="L452" s="51" t="str">
        <f>IF($A452="","",IF(VLOOKUP($P452,入力!$A$11:$M$310,12,FALSE)=1,"1.超音波",IF(VLOOKUP($P452,入力!$A$11:$M$310,12,FALSE)=2,"2.マンモ","")))</f>
        <v/>
      </c>
      <c r="M452" s="51" t="str">
        <f>IF($A452="","",VLOOKUP($P452,入力!$A$11:$M$310,13,FALSE))</f>
        <v/>
      </c>
      <c r="N452" s="57" t="str">
        <f>IF(M452="","",VLOOKUP(M452,医療機関データ!$A$2:$B$800,2,FALSE))</f>
        <v/>
      </c>
      <c r="O452" s="54" t="str">
        <f t="shared" si="43"/>
        <v/>
      </c>
      <c r="P452" s="37">
        <f t="shared" si="44"/>
        <v>228</v>
      </c>
    </row>
    <row r="453" spans="1:16" ht="36" customHeight="1" x14ac:dyDescent="0.15">
      <c r="A453" s="30" t="str">
        <f>IF(入力!$C239="","",入力!$B$2)</f>
        <v/>
      </c>
      <c r="B453" s="31" t="str">
        <f>IF($A453="","",VLOOKUP($P453,入力!$A$11:$M$310,3,FALSE))</f>
        <v/>
      </c>
      <c r="C453" s="31" t="str">
        <f>IF($A453="","",VLOOKUP($P453,入力!$A$11:$M$310,4,FALSE))</f>
        <v/>
      </c>
      <c r="D453" s="31" t="str">
        <f>IF($A453="","",VLOOKUP($P453,入力!$A$11:$M$310,5,FALSE))</f>
        <v/>
      </c>
      <c r="E453" s="31" t="str">
        <f>IF($A453="","",IF(VLOOKUP($P453,入力!$A$11:$M$310,6,FALSE)=1,"本人","家族"))</f>
        <v/>
      </c>
      <c r="F453" s="52" t="str">
        <f>IF($A453="","",VLOOKUP($P453,入力!$A$11:$M$310,7,FALSE))</f>
        <v/>
      </c>
      <c r="G453" s="31" t="str">
        <f>IF($A453="","",VLOOKUP($P453,入力!$A$11:$M$310,8,FALSE))</f>
        <v/>
      </c>
      <c r="H453" s="141" t="str">
        <f>IF($A453="","",VLOOKUP($P453,入力!$A$11:$M$310,9,FALSE))</f>
        <v/>
      </c>
      <c r="I453" s="142"/>
      <c r="J453" s="51" t="str">
        <f>IF($A453="","",VLOOKUP($P453,入力!$A$11:$M$310,10,FALSE))</f>
        <v/>
      </c>
      <c r="K453" s="51" t="str">
        <f>IF($A453="","",IF(VLOOKUP($P453,入力!$A$11:$M$310,11,FALSE)=1,"1.自己採取",IF(VLOOKUP($P453,入力!$A$11:$M$310,11,FALSE)=2,"2.医師採取",IF(VLOOKUP($P453,入力!$A$11:$M$310,11,FALSE)=3,"3.希望なし",""))))</f>
        <v/>
      </c>
      <c r="L453" s="51" t="str">
        <f>IF($A453="","",IF(VLOOKUP($P453,入力!$A$11:$M$310,12,FALSE)=1,"1.超音波",IF(VLOOKUP($P453,入力!$A$11:$M$310,12,FALSE)=2,"2.マンモ","")))</f>
        <v/>
      </c>
      <c r="M453" s="51" t="str">
        <f>IF($A453="","",VLOOKUP($P453,入力!$A$11:$M$310,13,FALSE))</f>
        <v/>
      </c>
      <c r="N453" s="57" t="str">
        <f>IF(M453="","",VLOOKUP(M453,医療機関データ!$A$2:$B$800,2,FALSE))</f>
        <v/>
      </c>
      <c r="O453" s="54" t="str">
        <f t="shared" si="43"/>
        <v/>
      </c>
      <c r="P453" s="37">
        <f t="shared" si="44"/>
        <v>229</v>
      </c>
    </row>
    <row r="454" spans="1:16" ht="36" customHeight="1" thickBot="1" x14ac:dyDescent="0.2">
      <c r="A454" s="30" t="str">
        <f>IF(入力!$C240="","",入力!$B$2)</f>
        <v/>
      </c>
      <c r="B454" s="31" t="str">
        <f>IF($A454="","",VLOOKUP($P454,入力!$A$11:$M$310,3,FALSE))</f>
        <v/>
      </c>
      <c r="C454" s="31" t="str">
        <f>IF($A454="","",VLOOKUP($P454,入力!$A$11:$M$310,4,FALSE))</f>
        <v/>
      </c>
      <c r="D454" s="31" t="str">
        <f>IF($A454="","",VLOOKUP($P454,入力!$A$11:$M$310,5,FALSE))</f>
        <v/>
      </c>
      <c r="E454" s="31" t="str">
        <f>IF($A454="","",IF(VLOOKUP($P454,入力!$A$11:$M$310,6,FALSE)=1,"本人","家族"))</f>
        <v/>
      </c>
      <c r="F454" s="52" t="str">
        <f>IF($A454="","",VLOOKUP($P454,入力!$A$11:$M$310,7,FALSE))</f>
        <v/>
      </c>
      <c r="G454" s="31" t="str">
        <f>IF($A454="","",VLOOKUP($P454,入力!$A$11:$M$310,8,FALSE))</f>
        <v/>
      </c>
      <c r="H454" s="141" t="str">
        <f>IF($A454="","",VLOOKUP($P454,入力!$A$11:$M$310,9,FALSE))</f>
        <v/>
      </c>
      <c r="I454" s="142"/>
      <c r="J454" s="53" t="str">
        <f>IF($A454="","",VLOOKUP($P454,入力!$A$11:$M$310,10,FALSE))</f>
        <v/>
      </c>
      <c r="K454" s="53" t="str">
        <f>IF($A454="","",IF(VLOOKUP($P454,入力!$A$11:$M$310,11,FALSE)=1,"1.自己採取",IF(VLOOKUP($P454,入力!$A$11:$M$310,11,FALSE)=2,"2.医師採取",IF(VLOOKUP($P454,入力!$A$11:$M$310,11,FALSE)=3,"3.希望なし",""))))</f>
        <v/>
      </c>
      <c r="L454" s="53" t="str">
        <f>IF($A454="","",IF(VLOOKUP($P454,入力!$A$11:$M$310,12,FALSE)=1,"1.超音波",IF(VLOOKUP($P454,入力!$A$11:$M$310,12,FALSE)=2,"2.マンモ","")))</f>
        <v/>
      </c>
      <c r="M454" s="53" t="str">
        <f>IF($A454="","",VLOOKUP($P454,入力!$A$11:$M$310,13,FALSE))</f>
        <v/>
      </c>
      <c r="N454" s="58" t="str">
        <f>IF(M454="","",VLOOKUP(M454,医療機関データ!$A$2:$B$800,2,FALSE))</f>
        <v/>
      </c>
      <c r="O454" s="54" t="str">
        <f t="shared" si="43"/>
        <v/>
      </c>
      <c r="P454" s="37">
        <f t="shared" si="44"/>
        <v>230</v>
      </c>
    </row>
    <row r="455" spans="1:16" ht="21" customHeight="1" x14ac:dyDescent="0.15">
      <c r="A455" s="146" t="s">
        <v>809</v>
      </c>
      <c r="B455" s="47" t="s">
        <v>807</v>
      </c>
      <c r="C455" s="32"/>
      <c r="D455" s="32"/>
      <c r="E455" s="32"/>
      <c r="F455" s="32"/>
      <c r="G455" s="32"/>
      <c r="H455" s="32"/>
      <c r="I455" s="32"/>
      <c r="J455" s="33"/>
      <c r="K455" s="34"/>
      <c r="L455" s="35" t="s">
        <v>8</v>
      </c>
      <c r="M455" s="35" t="s">
        <v>9</v>
      </c>
      <c r="N455" s="36"/>
      <c r="O455" s="55"/>
    </row>
    <row r="456" spans="1:16" ht="21" customHeight="1" x14ac:dyDescent="0.15">
      <c r="A456" s="147"/>
      <c r="B456" s="48" t="s">
        <v>806</v>
      </c>
      <c r="C456" s="38"/>
      <c r="D456" s="38"/>
      <c r="E456" s="38"/>
      <c r="F456" s="38"/>
      <c r="G456" s="38"/>
      <c r="H456" s="38"/>
      <c r="I456" s="38"/>
      <c r="J456" s="38"/>
      <c r="K456" s="39" t="s">
        <v>16</v>
      </c>
      <c r="L456" s="40">
        <f>COUNTIFS(E445:E454,"本人",O445:O454,"&lt;40")</f>
        <v>0</v>
      </c>
      <c r="M456" s="40">
        <f>COUNTIFS(E445:E454,"家族",O445:O454,"&lt;40")</f>
        <v>0</v>
      </c>
      <c r="N456" s="41"/>
    </row>
    <row r="457" spans="1:16" ht="21" customHeight="1" x14ac:dyDescent="0.15">
      <c r="A457" s="147"/>
      <c r="B457" s="48" t="s">
        <v>805</v>
      </c>
      <c r="C457" s="38"/>
      <c r="D457" s="38"/>
      <c r="E457" s="38"/>
      <c r="F457" s="38"/>
      <c r="G457" s="38"/>
      <c r="H457" s="38"/>
      <c r="I457" s="38"/>
      <c r="J457" s="38"/>
      <c r="K457" s="39" t="s">
        <v>17</v>
      </c>
      <c r="L457" s="42">
        <f>COUNTIFS(E445:E454,"本人",O445:O454,"&gt;=40")</f>
        <v>0</v>
      </c>
      <c r="M457" s="43">
        <f>COUNTIFS(E445:E454,"家族",O445:O454,"&gt;=40")</f>
        <v>0</v>
      </c>
      <c r="N457" s="41"/>
    </row>
    <row r="458" spans="1:16" ht="21" customHeight="1" x14ac:dyDescent="0.15">
      <c r="A458" s="147"/>
      <c r="B458" s="48" t="s">
        <v>808</v>
      </c>
      <c r="C458" s="38"/>
      <c r="D458" s="38"/>
      <c r="E458" s="38"/>
      <c r="F458" s="38"/>
      <c r="G458" s="38"/>
      <c r="H458" s="38"/>
      <c r="I458" s="38"/>
      <c r="J458" s="38"/>
      <c r="K458" s="44" t="s">
        <v>18</v>
      </c>
      <c r="L458" s="45">
        <f>SUM(L456:L457)</f>
        <v>0</v>
      </c>
      <c r="M458" s="45">
        <f>SUM(M456:M457)</f>
        <v>0</v>
      </c>
      <c r="N458" s="41"/>
    </row>
    <row r="459" spans="1:16" ht="21" customHeight="1" x14ac:dyDescent="0.15">
      <c r="A459" s="147"/>
      <c r="B459" s="48" t="str">
        <f>$B$19</f>
        <v>⑤申込締切日は、令和8年1月7日（水）です。＜FAXは不可＞</v>
      </c>
      <c r="C459" s="38"/>
      <c r="D459" s="38"/>
      <c r="E459" s="38"/>
      <c r="F459" s="38"/>
      <c r="G459" s="38"/>
      <c r="H459" s="38"/>
      <c r="I459" s="38"/>
      <c r="J459" s="38"/>
      <c r="L459" s="148">
        <f>SUM(L458:M458)</f>
        <v>0</v>
      </c>
      <c r="M459" s="149"/>
    </row>
    <row r="460" spans="1:16" ht="21" customHeight="1" x14ac:dyDescent="0.15">
      <c r="B460" s="123" t="s">
        <v>810</v>
      </c>
      <c r="C460" s="124"/>
      <c r="D460" s="124"/>
      <c r="E460" s="124"/>
      <c r="F460" s="124"/>
      <c r="G460" s="124"/>
      <c r="H460" s="124"/>
      <c r="I460" s="124"/>
      <c r="J460" s="124"/>
      <c r="K460" s="124"/>
      <c r="L460" s="125"/>
    </row>
    <row r="461" spans="1:16" ht="27" customHeight="1" x14ac:dyDescent="0.15">
      <c r="A461" s="155" t="str">
        <f>$A$1</f>
        <v>令和８年度　春季女性生活習慣病予防健診</v>
      </c>
      <c r="B461" s="155"/>
      <c r="C461" s="126"/>
      <c r="D461" s="126"/>
      <c r="E461" s="126"/>
      <c r="F461" s="126"/>
      <c r="G461" s="16"/>
      <c r="H461" s="17"/>
      <c r="I461" s="17"/>
      <c r="M461" s="19"/>
      <c r="N461" s="18">
        <f>N441+1</f>
        <v>24</v>
      </c>
    </row>
    <row r="462" spans="1:16" ht="27" customHeight="1" x14ac:dyDescent="0.15">
      <c r="A462" s="127" t="s">
        <v>0</v>
      </c>
      <c r="B462" s="128"/>
      <c r="C462" s="49"/>
      <c r="D462" s="143" t="s">
        <v>812</v>
      </c>
      <c r="E462" s="143"/>
      <c r="F462" s="143"/>
      <c r="G462" s="143"/>
      <c r="H462" s="20" t="s">
        <v>1</v>
      </c>
      <c r="I462" s="150" t="str">
        <f>$I$2</f>
        <v/>
      </c>
      <c r="J462" s="151"/>
      <c r="K462" s="152"/>
      <c r="L462" s="50" t="s">
        <v>2</v>
      </c>
      <c r="M462" s="132" t="str">
        <f>$M$2</f>
        <v/>
      </c>
      <c r="N462" s="132"/>
    </row>
    <row r="463" spans="1:16" ht="27" customHeight="1" thickBot="1" x14ac:dyDescent="0.2">
      <c r="A463" s="21" t="s">
        <v>3</v>
      </c>
      <c r="B463" s="22">
        <f>$B$3</f>
        <v>278</v>
      </c>
      <c r="C463" s="109"/>
      <c r="D463" s="133" t="str">
        <f>$D$3</f>
        <v>東京金属事業健康保険組合</v>
      </c>
      <c r="E463" s="133"/>
      <c r="F463" s="133"/>
      <c r="G463" s="133"/>
      <c r="H463" s="23" t="s">
        <v>4</v>
      </c>
      <c r="I463" s="134" t="str">
        <f>$I$3</f>
        <v/>
      </c>
      <c r="J463" s="135"/>
      <c r="K463" s="136"/>
      <c r="L463" s="46" t="s">
        <v>5</v>
      </c>
      <c r="M463" s="137" t="str">
        <f>$M$3</f>
        <v/>
      </c>
      <c r="N463" s="138"/>
    </row>
    <row r="464" spans="1:16" ht="48" customHeight="1" x14ac:dyDescent="0.15">
      <c r="A464" s="24" t="s">
        <v>801</v>
      </c>
      <c r="B464" s="25" t="s">
        <v>802</v>
      </c>
      <c r="C464" s="26" t="s">
        <v>14</v>
      </c>
      <c r="D464" s="27" t="s">
        <v>800</v>
      </c>
      <c r="E464" s="27" t="s">
        <v>6</v>
      </c>
      <c r="F464" s="27" t="s">
        <v>7</v>
      </c>
      <c r="G464" s="28" t="s">
        <v>796</v>
      </c>
      <c r="H464" s="144" t="s">
        <v>15</v>
      </c>
      <c r="I464" s="145"/>
      <c r="J464" s="27" t="s">
        <v>793</v>
      </c>
      <c r="K464" s="14" t="s">
        <v>10</v>
      </c>
      <c r="L464" s="15" t="s">
        <v>11</v>
      </c>
      <c r="M464" s="4" t="s">
        <v>12</v>
      </c>
      <c r="N464" s="29" t="s">
        <v>13</v>
      </c>
    </row>
    <row r="465" spans="1:16" ht="36" customHeight="1" x14ac:dyDescent="0.15">
      <c r="A465" s="30" t="str">
        <f>IF(入力!$C241="","",入力!$B$2)</f>
        <v/>
      </c>
      <c r="B465" s="31" t="str">
        <f>IF($A465="","",VLOOKUP($P465,入力!$A$11:$M$310,3,FALSE))</f>
        <v/>
      </c>
      <c r="C465" s="31" t="str">
        <f>IF($A465="","",VLOOKUP($P465,入力!$A$11:$M$310,4,FALSE))</f>
        <v/>
      </c>
      <c r="D465" s="31" t="str">
        <f>IF($A465="","",VLOOKUP($P465,入力!$A$11:$M$310,5,FALSE))</f>
        <v/>
      </c>
      <c r="E465" s="31" t="str">
        <f>IF($A465="","",IF(VLOOKUP($P465,入力!$A$11:$M$310,6,FALSE)=1,"本人","家族"))</f>
        <v/>
      </c>
      <c r="F465" s="52" t="str">
        <f>IF($A465="","",VLOOKUP($P465,入力!$A$11:$M$310,7,FALSE))</f>
        <v/>
      </c>
      <c r="G465" s="31" t="str">
        <f>IF($A465="","",VLOOKUP($P465,入力!$A$11:$M$310,8,FALSE))</f>
        <v/>
      </c>
      <c r="H465" s="141" t="str">
        <f>IF($A465="","",VLOOKUP($P465,入力!$A$11:$M$310,9,FALSE))</f>
        <v/>
      </c>
      <c r="I465" s="142"/>
      <c r="J465" s="51" t="str">
        <f>IF($A465="","",VLOOKUP($P465,入力!$A$11:$M$310,10,FALSE))</f>
        <v/>
      </c>
      <c r="K465" s="51" t="str">
        <f>IF($A465="","",IF(VLOOKUP($P465,入力!$A$11:$M$310,11,FALSE)=1,"1.自己採取",IF(VLOOKUP($P465,入力!$A$11:$M$310,11,FALSE)=2,"2.医師採取",IF(VLOOKUP($P465,入力!$A$11:$M$310,11,FALSE)=3,"3.希望なし",""))))</f>
        <v/>
      </c>
      <c r="L465" s="51" t="str">
        <f>IF($A465="","",IF(VLOOKUP($P465,入力!$A$11:$M$310,12,FALSE)=1,"1.超音波",IF(VLOOKUP($P465,入力!$A$11:$M$310,12,FALSE)=2,"2.マンモ","")))</f>
        <v/>
      </c>
      <c r="M465" s="51" t="str">
        <f>IF($A465="","",VLOOKUP($P465,入力!$A$11:$M$310,13,FALSE))</f>
        <v/>
      </c>
      <c r="N465" s="57" t="str">
        <f>IF(M465="","",VLOOKUP(M465,医療機関データ!$A$2:$B$800,2,FALSE))</f>
        <v/>
      </c>
      <c r="O465" s="54" t="str">
        <f>IF(B465="","",DATEDIF(F465,45747,"Y"))</f>
        <v/>
      </c>
      <c r="P465" s="37">
        <f>P454+1</f>
        <v>231</v>
      </c>
    </row>
    <row r="466" spans="1:16" ht="36" customHeight="1" x14ac:dyDescent="0.15">
      <c r="A466" s="30" t="str">
        <f>IF(入力!$C242="","",入力!$B$2)</f>
        <v/>
      </c>
      <c r="B466" s="31" t="str">
        <f>IF($A466="","",VLOOKUP($P466,入力!$A$11:$M$310,3,FALSE))</f>
        <v/>
      </c>
      <c r="C466" s="31" t="str">
        <f>IF($A466="","",VLOOKUP($P466,入力!$A$11:$M$310,4,FALSE))</f>
        <v/>
      </c>
      <c r="D466" s="31" t="str">
        <f>IF($A466="","",VLOOKUP($P466,入力!$A$11:$M$310,5,FALSE))</f>
        <v/>
      </c>
      <c r="E466" s="31" t="str">
        <f>IF($A466="","",IF(VLOOKUP($P466,入力!$A$11:$M$310,6,FALSE)=1,"本人","家族"))</f>
        <v/>
      </c>
      <c r="F466" s="52" t="str">
        <f>IF($A466="","",VLOOKUP($P466,入力!$A$11:$M$310,7,FALSE))</f>
        <v/>
      </c>
      <c r="G466" s="31" t="str">
        <f>IF($A466="","",VLOOKUP($P466,入力!$A$11:$M$310,8,FALSE))</f>
        <v/>
      </c>
      <c r="H466" s="141" t="str">
        <f>IF($A466="","",VLOOKUP($P466,入力!$A$11:$M$310,9,FALSE))</f>
        <v/>
      </c>
      <c r="I466" s="142"/>
      <c r="J466" s="51" t="str">
        <f>IF($A466="","",VLOOKUP($P466,入力!$A$11:$M$310,10,FALSE))</f>
        <v/>
      </c>
      <c r="K466" s="51" t="str">
        <f>IF($A466="","",IF(VLOOKUP($P466,入力!$A$11:$M$310,11,FALSE)=1,"1.自己採取",IF(VLOOKUP($P466,入力!$A$11:$M$310,11,FALSE)=2,"2.医師採取",IF(VLOOKUP($P466,入力!$A$11:$M$310,11,FALSE)=3,"3.希望なし",""))))</f>
        <v/>
      </c>
      <c r="L466" s="51" t="str">
        <f>IF($A466="","",IF(VLOOKUP($P466,入力!$A$11:$M$310,12,FALSE)=1,"1.超音波",IF(VLOOKUP($P466,入力!$A$11:$M$310,12,FALSE)=2,"2.マンモ","")))</f>
        <v/>
      </c>
      <c r="M466" s="51" t="str">
        <f>IF($A466="","",VLOOKUP($P466,入力!$A$11:$M$310,13,FALSE))</f>
        <v/>
      </c>
      <c r="N466" s="57" t="str">
        <f>IF(M466="","",VLOOKUP(M466,医療機関データ!$A$2:$B$800,2,FALSE))</f>
        <v/>
      </c>
      <c r="O466" s="54" t="str">
        <f t="shared" ref="O466:O474" si="45">IF(B466="","",DATEDIF(F466,45747,"Y"))</f>
        <v/>
      </c>
      <c r="P466" s="37">
        <f>P465+1</f>
        <v>232</v>
      </c>
    </row>
    <row r="467" spans="1:16" ht="36" customHeight="1" x14ac:dyDescent="0.15">
      <c r="A467" s="30" t="str">
        <f>IF(入力!$C243="","",入力!$B$2)</f>
        <v/>
      </c>
      <c r="B467" s="31" t="str">
        <f>IF($A467="","",VLOOKUP($P467,入力!$A$11:$M$310,3,FALSE))</f>
        <v/>
      </c>
      <c r="C467" s="31" t="str">
        <f>IF($A467="","",VLOOKUP($P467,入力!$A$11:$M$310,4,FALSE))</f>
        <v/>
      </c>
      <c r="D467" s="31" t="str">
        <f>IF($A467="","",VLOOKUP($P467,入力!$A$11:$M$310,5,FALSE))</f>
        <v/>
      </c>
      <c r="E467" s="31" t="str">
        <f>IF($A467="","",IF(VLOOKUP($P467,入力!$A$11:$M$310,6,FALSE)=1,"本人","家族"))</f>
        <v/>
      </c>
      <c r="F467" s="52" t="str">
        <f>IF($A467="","",VLOOKUP($P467,入力!$A$11:$M$310,7,FALSE))</f>
        <v/>
      </c>
      <c r="G467" s="31" t="str">
        <f>IF($A467="","",VLOOKUP($P467,入力!$A$11:$M$310,8,FALSE))</f>
        <v/>
      </c>
      <c r="H467" s="141" t="str">
        <f>IF($A467="","",VLOOKUP($P467,入力!$A$11:$M$310,9,FALSE))</f>
        <v/>
      </c>
      <c r="I467" s="142"/>
      <c r="J467" s="51" t="str">
        <f>IF($A467="","",VLOOKUP($P467,入力!$A$11:$M$310,10,FALSE))</f>
        <v/>
      </c>
      <c r="K467" s="51" t="str">
        <f>IF($A467="","",IF(VLOOKUP($P467,入力!$A$11:$M$310,11,FALSE)=1,"1.自己採取",IF(VLOOKUP($P467,入力!$A$11:$M$310,11,FALSE)=2,"2.医師採取",IF(VLOOKUP($P467,入力!$A$11:$M$310,11,FALSE)=3,"3.希望なし",""))))</f>
        <v/>
      </c>
      <c r="L467" s="51" t="str">
        <f>IF($A467="","",IF(VLOOKUP($P467,入力!$A$11:$M$310,12,FALSE)=1,"1.超音波",IF(VLOOKUP($P467,入力!$A$11:$M$310,12,FALSE)=2,"2.マンモ","")))</f>
        <v/>
      </c>
      <c r="M467" s="51" t="str">
        <f>IF($A467="","",VLOOKUP($P467,入力!$A$11:$M$310,13,FALSE))</f>
        <v/>
      </c>
      <c r="N467" s="57" t="str">
        <f>IF(M467="","",VLOOKUP(M467,医療機関データ!$A$2:$B$800,2,FALSE))</f>
        <v/>
      </c>
      <c r="O467" s="54" t="str">
        <f t="shared" si="45"/>
        <v/>
      </c>
      <c r="P467" s="37">
        <f t="shared" ref="P467:P474" si="46">P466+1</f>
        <v>233</v>
      </c>
    </row>
    <row r="468" spans="1:16" ht="36" customHeight="1" x14ac:dyDescent="0.15">
      <c r="A468" s="30" t="str">
        <f>IF(入力!$C244="","",入力!$B$2)</f>
        <v/>
      </c>
      <c r="B468" s="31" t="str">
        <f>IF($A468="","",VLOOKUP($P468,入力!$A$11:$M$310,3,FALSE))</f>
        <v/>
      </c>
      <c r="C468" s="31" t="str">
        <f>IF($A468="","",VLOOKUP($P468,入力!$A$11:$M$310,4,FALSE))</f>
        <v/>
      </c>
      <c r="D468" s="31" t="str">
        <f>IF($A468="","",VLOOKUP($P468,入力!$A$11:$M$310,5,FALSE))</f>
        <v/>
      </c>
      <c r="E468" s="31" t="str">
        <f>IF($A468="","",IF(VLOOKUP($P468,入力!$A$11:$M$310,6,FALSE)=1,"本人","家族"))</f>
        <v/>
      </c>
      <c r="F468" s="52" t="str">
        <f>IF($A468="","",VLOOKUP($P468,入力!$A$11:$M$310,7,FALSE))</f>
        <v/>
      </c>
      <c r="G468" s="31" t="str">
        <f>IF($A468="","",VLOOKUP($P468,入力!$A$11:$M$310,8,FALSE))</f>
        <v/>
      </c>
      <c r="H468" s="141" t="str">
        <f>IF($A468="","",VLOOKUP($P468,入力!$A$11:$M$310,9,FALSE))</f>
        <v/>
      </c>
      <c r="I468" s="142"/>
      <c r="J468" s="51" t="str">
        <f>IF($A468="","",VLOOKUP($P468,入力!$A$11:$M$310,10,FALSE))</f>
        <v/>
      </c>
      <c r="K468" s="51" t="str">
        <f>IF($A468="","",IF(VLOOKUP($P468,入力!$A$11:$M$310,11,FALSE)=1,"1.自己採取",IF(VLOOKUP($P468,入力!$A$11:$M$310,11,FALSE)=2,"2.医師採取",IF(VLOOKUP($P468,入力!$A$11:$M$310,11,FALSE)=3,"3.希望なし",""))))</f>
        <v/>
      </c>
      <c r="L468" s="51" t="str">
        <f>IF($A468="","",IF(VLOOKUP($P468,入力!$A$11:$M$310,12,FALSE)=1,"1.超音波",IF(VLOOKUP($P468,入力!$A$11:$M$310,12,FALSE)=2,"2.マンモ","")))</f>
        <v/>
      </c>
      <c r="M468" s="51" t="str">
        <f>IF($A468="","",VLOOKUP($P468,入力!$A$11:$M$310,13,FALSE))</f>
        <v/>
      </c>
      <c r="N468" s="57" t="str">
        <f>IF(M468="","",VLOOKUP(M468,医療機関データ!$A$2:$B$800,2,FALSE))</f>
        <v/>
      </c>
      <c r="O468" s="54" t="str">
        <f t="shared" si="45"/>
        <v/>
      </c>
      <c r="P468" s="37">
        <f t="shared" si="46"/>
        <v>234</v>
      </c>
    </row>
    <row r="469" spans="1:16" ht="36" customHeight="1" x14ac:dyDescent="0.15">
      <c r="A469" s="30" t="str">
        <f>IF(入力!$C245="","",入力!$B$2)</f>
        <v/>
      </c>
      <c r="B469" s="31" t="str">
        <f>IF($A469="","",VLOOKUP($P469,入力!$A$11:$M$310,3,FALSE))</f>
        <v/>
      </c>
      <c r="C469" s="31" t="str">
        <f>IF($A469="","",VLOOKUP($P469,入力!$A$11:$M$310,4,FALSE))</f>
        <v/>
      </c>
      <c r="D469" s="31" t="str">
        <f>IF($A469="","",VLOOKUP($P469,入力!$A$11:$M$310,5,FALSE))</f>
        <v/>
      </c>
      <c r="E469" s="31" t="str">
        <f>IF($A469="","",IF(VLOOKUP($P469,入力!$A$11:$M$310,6,FALSE)=1,"本人","家族"))</f>
        <v/>
      </c>
      <c r="F469" s="52" t="str">
        <f>IF($A469="","",VLOOKUP($P469,入力!$A$11:$M$310,7,FALSE))</f>
        <v/>
      </c>
      <c r="G469" s="31" t="str">
        <f>IF($A469="","",VLOOKUP($P469,入力!$A$11:$M$310,8,FALSE))</f>
        <v/>
      </c>
      <c r="H469" s="141" t="str">
        <f>IF($A469="","",VLOOKUP($P469,入力!$A$11:$M$310,9,FALSE))</f>
        <v/>
      </c>
      <c r="I469" s="142"/>
      <c r="J469" s="51" t="str">
        <f>IF($A469="","",VLOOKUP($P469,入力!$A$11:$M$310,10,FALSE))</f>
        <v/>
      </c>
      <c r="K469" s="51" t="str">
        <f>IF($A469="","",IF(VLOOKUP($P469,入力!$A$11:$M$310,11,FALSE)=1,"1.自己採取",IF(VLOOKUP($P469,入力!$A$11:$M$310,11,FALSE)=2,"2.医師採取",IF(VLOOKUP($P469,入力!$A$11:$M$310,11,FALSE)=3,"3.希望なし",""))))</f>
        <v/>
      </c>
      <c r="L469" s="51" t="str">
        <f>IF($A469="","",IF(VLOOKUP($P469,入力!$A$11:$M$310,12,FALSE)=1,"1.超音波",IF(VLOOKUP($P469,入力!$A$11:$M$310,12,FALSE)=2,"2.マンモ","")))</f>
        <v/>
      </c>
      <c r="M469" s="51" t="str">
        <f>IF($A469="","",VLOOKUP($P469,入力!$A$11:$M$310,13,FALSE))</f>
        <v/>
      </c>
      <c r="N469" s="57" t="str">
        <f>IF(M469="","",VLOOKUP(M469,医療機関データ!$A$2:$B$800,2,FALSE))</f>
        <v/>
      </c>
      <c r="O469" s="54" t="str">
        <f t="shared" si="45"/>
        <v/>
      </c>
      <c r="P469" s="37">
        <f t="shared" si="46"/>
        <v>235</v>
      </c>
    </row>
    <row r="470" spans="1:16" ht="36" customHeight="1" x14ac:dyDescent="0.15">
      <c r="A470" s="30" t="str">
        <f>IF(入力!$C246="","",入力!$B$2)</f>
        <v/>
      </c>
      <c r="B470" s="31" t="str">
        <f>IF($A470="","",VLOOKUP($P470,入力!$A$11:$M$310,3,FALSE))</f>
        <v/>
      </c>
      <c r="C470" s="31" t="str">
        <f>IF($A470="","",VLOOKUP($P470,入力!$A$11:$M$310,4,FALSE))</f>
        <v/>
      </c>
      <c r="D470" s="31" t="str">
        <f>IF($A470="","",VLOOKUP($P470,入力!$A$11:$M$310,5,FALSE))</f>
        <v/>
      </c>
      <c r="E470" s="31" t="str">
        <f>IF($A470="","",IF(VLOOKUP($P470,入力!$A$11:$M$310,6,FALSE)=1,"本人","家族"))</f>
        <v/>
      </c>
      <c r="F470" s="52" t="str">
        <f>IF($A470="","",VLOOKUP($P470,入力!$A$11:$M$310,7,FALSE))</f>
        <v/>
      </c>
      <c r="G470" s="31" t="str">
        <f>IF($A470="","",VLOOKUP($P470,入力!$A$11:$M$310,8,FALSE))</f>
        <v/>
      </c>
      <c r="H470" s="141" t="str">
        <f>IF($A470="","",VLOOKUP($P470,入力!$A$11:$M$310,9,FALSE))</f>
        <v/>
      </c>
      <c r="I470" s="142"/>
      <c r="J470" s="51" t="str">
        <f>IF($A470="","",VLOOKUP($P470,入力!$A$11:$M$310,10,FALSE))</f>
        <v/>
      </c>
      <c r="K470" s="51" t="str">
        <f>IF($A470="","",IF(VLOOKUP($P470,入力!$A$11:$M$310,11,FALSE)=1,"1.自己採取",IF(VLOOKUP($P470,入力!$A$11:$M$310,11,FALSE)=2,"2.医師採取",IF(VLOOKUP($P470,入力!$A$11:$M$310,11,FALSE)=3,"3.希望なし",""))))</f>
        <v/>
      </c>
      <c r="L470" s="51" t="str">
        <f>IF($A470="","",IF(VLOOKUP($P470,入力!$A$11:$M$310,12,FALSE)=1,"1.超音波",IF(VLOOKUP($P470,入力!$A$11:$M$310,12,FALSE)=2,"2.マンモ","")))</f>
        <v/>
      </c>
      <c r="M470" s="51" t="str">
        <f>IF($A470="","",VLOOKUP($P470,入力!$A$11:$M$310,13,FALSE))</f>
        <v/>
      </c>
      <c r="N470" s="57" t="str">
        <f>IF(M470="","",VLOOKUP(M470,医療機関データ!$A$2:$B$800,2,FALSE))</f>
        <v/>
      </c>
      <c r="O470" s="54" t="str">
        <f t="shared" si="45"/>
        <v/>
      </c>
      <c r="P470" s="37">
        <f t="shared" si="46"/>
        <v>236</v>
      </c>
    </row>
    <row r="471" spans="1:16" ht="36" customHeight="1" x14ac:dyDescent="0.15">
      <c r="A471" s="30" t="str">
        <f>IF(入力!$C247="","",入力!$B$2)</f>
        <v/>
      </c>
      <c r="B471" s="31" t="str">
        <f>IF($A471="","",VLOOKUP($P471,入力!$A$11:$M$310,3,FALSE))</f>
        <v/>
      </c>
      <c r="C471" s="31" t="str">
        <f>IF($A471="","",VLOOKUP($P471,入力!$A$11:$M$310,4,FALSE))</f>
        <v/>
      </c>
      <c r="D471" s="31" t="str">
        <f>IF($A471="","",VLOOKUP($P471,入力!$A$11:$M$310,5,FALSE))</f>
        <v/>
      </c>
      <c r="E471" s="31" t="str">
        <f>IF($A471="","",IF(VLOOKUP($P471,入力!$A$11:$M$310,6,FALSE)=1,"本人","家族"))</f>
        <v/>
      </c>
      <c r="F471" s="52" t="str">
        <f>IF($A471="","",VLOOKUP($P471,入力!$A$11:$M$310,7,FALSE))</f>
        <v/>
      </c>
      <c r="G471" s="31" t="str">
        <f>IF($A471="","",VLOOKUP($P471,入力!$A$11:$M$310,8,FALSE))</f>
        <v/>
      </c>
      <c r="H471" s="141" t="str">
        <f>IF($A471="","",VLOOKUP($P471,入力!$A$11:$M$310,9,FALSE))</f>
        <v/>
      </c>
      <c r="I471" s="142"/>
      <c r="J471" s="51" t="str">
        <f>IF($A471="","",VLOOKUP($P471,入力!$A$11:$M$310,10,FALSE))</f>
        <v/>
      </c>
      <c r="K471" s="51" t="str">
        <f>IF($A471="","",IF(VLOOKUP($P471,入力!$A$11:$M$310,11,FALSE)=1,"1.自己採取",IF(VLOOKUP($P471,入力!$A$11:$M$310,11,FALSE)=2,"2.医師採取",IF(VLOOKUP($P471,入力!$A$11:$M$310,11,FALSE)=3,"3.希望なし",""))))</f>
        <v/>
      </c>
      <c r="L471" s="51" t="str">
        <f>IF($A471="","",IF(VLOOKUP($P471,入力!$A$11:$M$310,12,FALSE)=1,"1.超音波",IF(VLOOKUP($P471,入力!$A$11:$M$310,12,FALSE)=2,"2.マンモ","")))</f>
        <v/>
      </c>
      <c r="M471" s="51" t="str">
        <f>IF($A471="","",VLOOKUP($P471,入力!$A$11:$M$310,13,FALSE))</f>
        <v/>
      </c>
      <c r="N471" s="57" t="str">
        <f>IF(M471="","",VLOOKUP(M471,医療機関データ!$A$2:$B$800,2,FALSE))</f>
        <v/>
      </c>
      <c r="O471" s="54" t="str">
        <f t="shared" si="45"/>
        <v/>
      </c>
      <c r="P471" s="37">
        <f t="shared" si="46"/>
        <v>237</v>
      </c>
    </row>
    <row r="472" spans="1:16" ht="36" customHeight="1" x14ac:dyDescent="0.15">
      <c r="A472" s="30" t="str">
        <f>IF(入力!$C248="","",入力!$B$2)</f>
        <v/>
      </c>
      <c r="B472" s="31" t="str">
        <f>IF($A472="","",VLOOKUP($P472,入力!$A$11:$M$310,3,FALSE))</f>
        <v/>
      </c>
      <c r="C472" s="31" t="str">
        <f>IF($A472="","",VLOOKUP($P472,入力!$A$11:$M$310,4,FALSE))</f>
        <v/>
      </c>
      <c r="D472" s="31" t="str">
        <f>IF($A472="","",VLOOKUP($P472,入力!$A$11:$M$310,5,FALSE))</f>
        <v/>
      </c>
      <c r="E472" s="31" t="str">
        <f>IF($A472="","",IF(VLOOKUP($P472,入力!$A$11:$M$310,6,FALSE)=1,"本人","家族"))</f>
        <v/>
      </c>
      <c r="F472" s="52" t="str">
        <f>IF($A472="","",VLOOKUP($P472,入力!$A$11:$M$310,7,FALSE))</f>
        <v/>
      </c>
      <c r="G472" s="31" t="str">
        <f>IF($A472="","",VLOOKUP($P472,入力!$A$11:$M$310,8,FALSE))</f>
        <v/>
      </c>
      <c r="H472" s="141" t="str">
        <f>IF($A472="","",VLOOKUP($P472,入力!$A$11:$M$310,9,FALSE))</f>
        <v/>
      </c>
      <c r="I472" s="142"/>
      <c r="J472" s="51" t="str">
        <f>IF($A472="","",VLOOKUP($P472,入力!$A$11:$M$310,10,FALSE))</f>
        <v/>
      </c>
      <c r="K472" s="51" t="str">
        <f>IF($A472="","",IF(VLOOKUP($P472,入力!$A$11:$M$310,11,FALSE)=1,"1.自己採取",IF(VLOOKUP($P472,入力!$A$11:$M$310,11,FALSE)=2,"2.医師採取",IF(VLOOKUP($P472,入力!$A$11:$M$310,11,FALSE)=3,"3.希望なし",""))))</f>
        <v/>
      </c>
      <c r="L472" s="51" t="str">
        <f>IF($A472="","",IF(VLOOKUP($P472,入力!$A$11:$M$310,12,FALSE)=1,"1.超音波",IF(VLOOKUP($P472,入力!$A$11:$M$310,12,FALSE)=2,"2.マンモ","")))</f>
        <v/>
      </c>
      <c r="M472" s="51" t="str">
        <f>IF($A472="","",VLOOKUP($P472,入力!$A$11:$M$310,13,FALSE))</f>
        <v/>
      </c>
      <c r="N472" s="57" t="str">
        <f>IF(M472="","",VLOOKUP(M472,医療機関データ!$A$2:$B$800,2,FALSE))</f>
        <v/>
      </c>
      <c r="O472" s="54" t="str">
        <f t="shared" si="45"/>
        <v/>
      </c>
      <c r="P472" s="37">
        <f t="shared" si="46"/>
        <v>238</v>
      </c>
    </row>
    <row r="473" spans="1:16" ht="36" customHeight="1" x14ac:dyDescent="0.15">
      <c r="A473" s="30" t="str">
        <f>IF(入力!$C249="","",入力!$B$2)</f>
        <v/>
      </c>
      <c r="B473" s="31" t="str">
        <f>IF($A473="","",VLOOKUP($P473,入力!$A$11:$M$310,3,FALSE))</f>
        <v/>
      </c>
      <c r="C473" s="31" t="str">
        <f>IF($A473="","",VLOOKUP($P473,入力!$A$11:$M$310,4,FALSE))</f>
        <v/>
      </c>
      <c r="D473" s="31" t="str">
        <f>IF($A473="","",VLOOKUP($P473,入力!$A$11:$M$310,5,FALSE))</f>
        <v/>
      </c>
      <c r="E473" s="31" t="str">
        <f>IF($A473="","",IF(VLOOKUP($P473,入力!$A$11:$M$310,6,FALSE)=1,"本人","家族"))</f>
        <v/>
      </c>
      <c r="F473" s="52" t="str">
        <f>IF($A473="","",VLOOKUP($P473,入力!$A$11:$M$310,7,FALSE))</f>
        <v/>
      </c>
      <c r="G473" s="31" t="str">
        <f>IF($A473="","",VLOOKUP($P473,入力!$A$11:$M$310,8,FALSE))</f>
        <v/>
      </c>
      <c r="H473" s="141" t="str">
        <f>IF($A473="","",VLOOKUP($P473,入力!$A$11:$M$310,9,FALSE))</f>
        <v/>
      </c>
      <c r="I473" s="142"/>
      <c r="J473" s="51" t="str">
        <f>IF($A473="","",VLOOKUP($P473,入力!$A$11:$M$310,10,FALSE))</f>
        <v/>
      </c>
      <c r="K473" s="51" t="str">
        <f>IF($A473="","",IF(VLOOKUP($P473,入力!$A$11:$M$310,11,FALSE)=1,"1.自己採取",IF(VLOOKUP($P473,入力!$A$11:$M$310,11,FALSE)=2,"2.医師採取",IF(VLOOKUP($P473,入力!$A$11:$M$310,11,FALSE)=3,"3.希望なし",""))))</f>
        <v/>
      </c>
      <c r="L473" s="51" t="str">
        <f>IF($A473="","",IF(VLOOKUP($P473,入力!$A$11:$M$310,12,FALSE)=1,"1.超音波",IF(VLOOKUP($P473,入力!$A$11:$M$310,12,FALSE)=2,"2.マンモ","")))</f>
        <v/>
      </c>
      <c r="M473" s="51" t="str">
        <f>IF($A473="","",VLOOKUP($P473,入力!$A$11:$M$310,13,FALSE))</f>
        <v/>
      </c>
      <c r="N473" s="57" t="str">
        <f>IF(M473="","",VLOOKUP(M473,医療機関データ!$A$2:$B$800,2,FALSE))</f>
        <v/>
      </c>
      <c r="O473" s="54" t="str">
        <f t="shared" si="45"/>
        <v/>
      </c>
      <c r="P473" s="37">
        <f t="shared" si="46"/>
        <v>239</v>
      </c>
    </row>
    <row r="474" spans="1:16" ht="36" customHeight="1" thickBot="1" x14ac:dyDescent="0.2">
      <c r="A474" s="30" t="str">
        <f>IF(入力!$C250="","",入力!$B$2)</f>
        <v/>
      </c>
      <c r="B474" s="31" t="str">
        <f>IF($A474="","",VLOOKUP($P474,入力!$A$11:$M$310,3,FALSE))</f>
        <v/>
      </c>
      <c r="C474" s="31" t="str">
        <f>IF($A474="","",VLOOKUP($P474,入力!$A$11:$M$310,4,FALSE))</f>
        <v/>
      </c>
      <c r="D474" s="31" t="str">
        <f>IF($A474="","",VLOOKUP($P474,入力!$A$11:$M$310,5,FALSE))</f>
        <v/>
      </c>
      <c r="E474" s="31" t="str">
        <f>IF($A474="","",IF(VLOOKUP($P474,入力!$A$11:$M$310,6,FALSE)=1,"本人","家族"))</f>
        <v/>
      </c>
      <c r="F474" s="52" t="str">
        <f>IF($A474="","",VLOOKUP($P474,入力!$A$11:$M$310,7,FALSE))</f>
        <v/>
      </c>
      <c r="G474" s="31" t="str">
        <f>IF($A474="","",VLOOKUP($P474,入力!$A$11:$M$310,8,FALSE))</f>
        <v/>
      </c>
      <c r="H474" s="141" t="str">
        <f>IF($A474="","",VLOOKUP($P474,入力!$A$11:$M$310,9,FALSE))</f>
        <v/>
      </c>
      <c r="I474" s="142"/>
      <c r="J474" s="53" t="str">
        <f>IF($A474="","",VLOOKUP($P474,入力!$A$11:$M$310,10,FALSE))</f>
        <v/>
      </c>
      <c r="K474" s="53" t="str">
        <f>IF($A474="","",IF(VLOOKUP($P474,入力!$A$11:$M$310,11,FALSE)=1,"1.自己採取",IF(VLOOKUP($P474,入力!$A$11:$M$310,11,FALSE)=2,"2.医師採取",IF(VLOOKUP($P474,入力!$A$11:$M$310,11,FALSE)=3,"3.希望なし",""))))</f>
        <v/>
      </c>
      <c r="L474" s="53" t="str">
        <f>IF($A474="","",IF(VLOOKUP($P474,入力!$A$11:$M$310,12,FALSE)=1,"1.超音波",IF(VLOOKUP($P474,入力!$A$11:$M$310,12,FALSE)=2,"2.マンモ","")))</f>
        <v/>
      </c>
      <c r="M474" s="53" t="str">
        <f>IF($A474="","",VLOOKUP($P474,入力!$A$11:$M$310,13,FALSE))</f>
        <v/>
      </c>
      <c r="N474" s="58" t="str">
        <f>IF(M474="","",VLOOKUP(M474,医療機関データ!$A$2:$B$800,2,FALSE))</f>
        <v/>
      </c>
      <c r="O474" s="54" t="str">
        <f t="shared" si="45"/>
        <v/>
      </c>
      <c r="P474" s="37">
        <f t="shared" si="46"/>
        <v>240</v>
      </c>
    </row>
    <row r="475" spans="1:16" ht="21" customHeight="1" x14ac:dyDescent="0.15">
      <c r="A475" s="146" t="s">
        <v>809</v>
      </c>
      <c r="B475" s="47" t="s">
        <v>807</v>
      </c>
      <c r="C475" s="32"/>
      <c r="D475" s="32"/>
      <c r="E475" s="32"/>
      <c r="F475" s="32"/>
      <c r="G475" s="32"/>
      <c r="H475" s="32"/>
      <c r="I475" s="32"/>
      <c r="J475" s="33"/>
      <c r="K475" s="34"/>
      <c r="L475" s="35" t="s">
        <v>8</v>
      </c>
      <c r="M475" s="35" t="s">
        <v>9</v>
      </c>
      <c r="N475" s="36"/>
      <c r="O475" s="55"/>
    </row>
    <row r="476" spans="1:16" ht="21" customHeight="1" x14ac:dyDescent="0.15">
      <c r="A476" s="147"/>
      <c r="B476" s="48" t="s">
        <v>806</v>
      </c>
      <c r="C476" s="38"/>
      <c r="D476" s="38"/>
      <c r="E476" s="38"/>
      <c r="F476" s="38"/>
      <c r="G476" s="38"/>
      <c r="H476" s="38"/>
      <c r="I476" s="38"/>
      <c r="J476" s="38"/>
      <c r="K476" s="39" t="s">
        <v>16</v>
      </c>
      <c r="L476" s="40">
        <f>COUNTIFS(E465:E474,"本人",O465:O474,"&lt;40")</f>
        <v>0</v>
      </c>
      <c r="M476" s="40">
        <f>COUNTIFS(E465:E474,"家族",O465:O474,"&lt;40")</f>
        <v>0</v>
      </c>
      <c r="N476" s="41"/>
    </row>
    <row r="477" spans="1:16" ht="21" customHeight="1" x14ac:dyDescent="0.15">
      <c r="A477" s="147"/>
      <c r="B477" s="48" t="s">
        <v>805</v>
      </c>
      <c r="C477" s="38"/>
      <c r="D477" s="38"/>
      <c r="E477" s="38"/>
      <c r="F477" s="38"/>
      <c r="G477" s="38"/>
      <c r="H477" s="38"/>
      <c r="I477" s="38"/>
      <c r="J477" s="38"/>
      <c r="K477" s="39" t="s">
        <v>17</v>
      </c>
      <c r="L477" s="42">
        <f>COUNTIFS(E465:E474,"本人",O465:O474,"&gt;=40")</f>
        <v>0</v>
      </c>
      <c r="M477" s="43">
        <f>COUNTIFS(E465:E474,"家族",O465:O474,"&gt;=40")</f>
        <v>0</v>
      </c>
      <c r="N477" s="41"/>
    </row>
    <row r="478" spans="1:16" ht="21" customHeight="1" x14ac:dyDescent="0.15">
      <c r="A478" s="147"/>
      <c r="B478" s="48" t="s">
        <v>808</v>
      </c>
      <c r="C478" s="38"/>
      <c r="D478" s="38"/>
      <c r="E478" s="38"/>
      <c r="F478" s="38"/>
      <c r="G478" s="38"/>
      <c r="H478" s="38"/>
      <c r="I478" s="38"/>
      <c r="J478" s="38"/>
      <c r="K478" s="44" t="s">
        <v>18</v>
      </c>
      <c r="L478" s="45">
        <f>SUM(L476:L477)</f>
        <v>0</v>
      </c>
      <c r="M478" s="45">
        <f>SUM(M476:M477)</f>
        <v>0</v>
      </c>
      <c r="N478" s="41"/>
    </row>
    <row r="479" spans="1:16" ht="21" customHeight="1" x14ac:dyDescent="0.15">
      <c r="A479" s="147"/>
      <c r="B479" s="48" t="str">
        <f>$B$19</f>
        <v>⑤申込締切日は、令和8年1月7日（水）です。＜FAXは不可＞</v>
      </c>
      <c r="C479" s="38"/>
      <c r="D479" s="38"/>
      <c r="E479" s="38"/>
      <c r="F479" s="38"/>
      <c r="G479" s="38"/>
      <c r="H479" s="38"/>
      <c r="I479" s="38"/>
      <c r="J479" s="38"/>
      <c r="L479" s="148">
        <f>SUM(L478:M478)</f>
        <v>0</v>
      </c>
      <c r="M479" s="149"/>
    </row>
    <row r="480" spans="1:16" ht="21" customHeight="1" x14ac:dyDescent="0.15">
      <c r="B480" s="123" t="s">
        <v>810</v>
      </c>
      <c r="C480" s="124"/>
      <c r="D480" s="124"/>
      <c r="E480" s="124"/>
      <c r="F480" s="124"/>
      <c r="G480" s="124"/>
      <c r="H480" s="124"/>
      <c r="I480" s="124"/>
      <c r="J480" s="124"/>
      <c r="K480" s="124"/>
      <c r="L480" s="125"/>
    </row>
    <row r="481" spans="1:16" ht="27" customHeight="1" x14ac:dyDescent="0.15">
      <c r="A481" s="155" t="str">
        <f>$A$1</f>
        <v>令和８年度　春季女性生活習慣病予防健診</v>
      </c>
      <c r="B481" s="155"/>
      <c r="C481" s="126"/>
      <c r="D481" s="126"/>
      <c r="E481" s="126"/>
      <c r="F481" s="126"/>
      <c r="G481" s="16"/>
      <c r="H481" s="17"/>
      <c r="I481" s="17"/>
      <c r="M481" s="19"/>
      <c r="N481" s="18">
        <f>N461+1</f>
        <v>25</v>
      </c>
    </row>
    <row r="482" spans="1:16" ht="27" customHeight="1" x14ac:dyDescent="0.15">
      <c r="A482" s="127" t="s">
        <v>0</v>
      </c>
      <c r="B482" s="128"/>
      <c r="C482" s="49"/>
      <c r="D482" s="143" t="s">
        <v>812</v>
      </c>
      <c r="E482" s="143"/>
      <c r="F482" s="143"/>
      <c r="G482" s="143"/>
      <c r="H482" s="20" t="s">
        <v>1</v>
      </c>
      <c r="I482" s="150" t="str">
        <f>$I$2</f>
        <v/>
      </c>
      <c r="J482" s="151"/>
      <c r="K482" s="152"/>
      <c r="L482" s="50" t="s">
        <v>2</v>
      </c>
      <c r="M482" s="132" t="str">
        <f>$M$2</f>
        <v/>
      </c>
      <c r="N482" s="132"/>
    </row>
    <row r="483" spans="1:16" ht="27" customHeight="1" thickBot="1" x14ac:dyDescent="0.2">
      <c r="A483" s="21" t="s">
        <v>3</v>
      </c>
      <c r="B483" s="22">
        <f>$B$3</f>
        <v>278</v>
      </c>
      <c r="C483" s="109"/>
      <c r="D483" s="133" t="str">
        <f>$D$3</f>
        <v>東京金属事業健康保険組合</v>
      </c>
      <c r="E483" s="133"/>
      <c r="F483" s="133"/>
      <c r="G483" s="133"/>
      <c r="H483" s="23" t="s">
        <v>4</v>
      </c>
      <c r="I483" s="134" t="str">
        <f>$I$3</f>
        <v/>
      </c>
      <c r="J483" s="135"/>
      <c r="K483" s="136"/>
      <c r="L483" s="46" t="s">
        <v>5</v>
      </c>
      <c r="M483" s="137" t="str">
        <f>$M$3</f>
        <v/>
      </c>
      <c r="N483" s="138"/>
    </row>
    <row r="484" spans="1:16" ht="48" customHeight="1" x14ac:dyDescent="0.15">
      <c r="A484" s="24" t="s">
        <v>801</v>
      </c>
      <c r="B484" s="25" t="s">
        <v>802</v>
      </c>
      <c r="C484" s="26" t="s">
        <v>14</v>
      </c>
      <c r="D484" s="27" t="s">
        <v>800</v>
      </c>
      <c r="E484" s="27" t="s">
        <v>6</v>
      </c>
      <c r="F484" s="27" t="s">
        <v>7</v>
      </c>
      <c r="G484" s="28" t="s">
        <v>796</v>
      </c>
      <c r="H484" s="144" t="s">
        <v>15</v>
      </c>
      <c r="I484" s="145"/>
      <c r="J484" s="27" t="s">
        <v>793</v>
      </c>
      <c r="K484" s="14" t="s">
        <v>10</v>
      </c>
      <c r="L484" s="15" t="s">
        <v>11</v>
      </c>
      <c r="M484" s="4" t="s">
        <v>12</v>
      </c>
      <c r="N484" s="29" t="s">
        <v>13</v>
      </c>
    </row>
    <row r="485" spans="1:16" ht="36" customHeight="1" x14ac:dyDescent="0.15">
      <c r="A485" s="30" t="str">
        <f>IF(入力!$C251="","",入力!$B$2)</f>
        <v/>
      </c>
      <c r="B485" s="31" t="str">
        <f>IF($A485="","",VLOOKUP($P485,入力!$A$11:$M$310,3,FALSE))</f>
        <v/>
      </c>
      <c r="C485" s="31" t="str">
        <f>IF($A485="","",VLOOKUP($P485,入力!$A$11:$M$310,4,FALSE))</f>
        <v/>
      </c>
      <c r="D485" s="31" t="str">
        <f>IF($A485="","",VLOOKUP($P485,入力!$A$11:$M$310,5,FALSE))</f>
        <v/>
      </c>
      <c r="E485" s="31" t="str">
        <f>IF($A485="","",IF(VLOOKUP($P485,入力!$A$11:$M$310,6,FALSE)=1,"本人","家族"))</f>
        <v/>
      </c>
      <c r="F485" s="52" t="str">
        <f>IF($A485="","",VLOOKUP($P485,入力!$A$11:$M$310,7,FALSE))</f>
        <v/>
      </c>
      <c r="G485" s="31" t="str">
        <f>IF($A485="","",VLOOKUP($P485,入力!$A$11:$M$310,8,FALSE))</f>
        <v/>
      </c>
      <c r="H485" s="141" t="str">
        <f>IF($A485="","",VLOOKUP($P485,入力!$A$11:$M$310,9,FALSE))</f>
        <v/>
      </c>
      <c r="I485" s="142"/>
      <c r="J485" s="51" t="str">
        <f>IF($A485="","",VLOOKUP($P485,入力!$A$11:$M$310,10,FALSE))</f>
        <v/>
      </c>
      <c r="K485" s="51" t="str">
        <f>IF($A485="","",IF(VLOOKUP($P485,入力!$A$11:$M$310,11,FALSE)=1,"1.自己採取",IF(VLOOKUP($P485,入力!$A$11:$M$310,11,FALSE)=2,"2.医師採取",IF(VLOOKUP($P485,入力!$A$11:$M$310,11,FALSE)=3,"3.希望なし",""))))</f>
        <v/>
      </c>
      <c r="L485" s="51" t="str">
        <f>IF($A485="","",IF(VLOOKUP($P485,入力!$A$11:$M$310,12,FALSE)=1,"1.超音波",IF(VLOOKUP($P485,入力!$A$11:$M$310,12,FALSE)=2,"2.マンモ","")))</f>
        <v/>
      </c>
      <c r="M485" s="51" t="str">
        <f>IF($A485="","",VLOOKUP($P485,入力!$A$11:$M$310,13,FALSE))</f>
        <v/>
      </c>
      <c r="N485" s="57" t="str">
        <f>IF(M485="","",VLOOKUP(M485,医療機関データ!$A$2:$B$800,2,FALSE))</f>
        <v/>
      </c>
      <c r="O485" s="54" t="str">
        <f>IF(B485="","",DATEDIF(F485,45747,"Y"))</f>
        <v/>
      </c>
      <c r="P485" s="37">
        <f>P474+1</f>
        <v>241</v>
      </c>
    </row>
    <row r="486" spans="1:16" ht="36" customHeight="1" x14ac:dyDescent="0.15">
      <c r="A486" s="30" t="str">
        <f>IF(入力!$C252="","",入力!$B$2)</f>
        <v/>
      </c>
      <c r="B486" s="31" t="str">
        <f>IF($A486="","",VLOOKUP($P486,入力!$A$11:$M$310,3,FALSE))</f>
        <v/>
      </c>
      <c r="C486" s="31" t="str">
        <f>IF($A486="","",VLOOKUP($P486,入力!$A$11:$M$310,4,FALSE))</f>
        <v/>
      </c>
      <c r="D486" s="31" t="str">
        <f>IF($A486="","",VLOOKUP($P486,入力!$A$11:$M$310,5,FALSE))</f>
        <v/>
      </c>
      <c r="E486" s="31" t="str">
        <f>IF($A486="","",IF(VLOOKUP($P486,入力!$A$11:$M$310,6,FALSE)=1,"本人","家族"))</f>
        <v/>
      </c>
      <c r="F486" s="52" t="str">
        <f>IF($A486="","",VLOOKUP($P486,入力!$A$11:$M$310,7,FALSE))</f>
        <v/>
      </c>
      <c r="G486" s="31" t="str">
        <f>IF($A486="","",VLOOKUP($P486,入力!$A$11:$M$310,8,FALSE))</f>
        <v/>
      </c>
      <c r="H486" s="141" t="str">
        <f>IF($A486="","",VLOOKUP($P486,入力!$A$11:$M$310,9,FALSE))</f>
        <v/>
      </c>
      <c r="I486" s="142"/>
      <c r="J486" s="51" t="str">
        <f>IF($A486="","",VLOOKUP($P486,入力!$A$11:$M$310,10,FALSE))</f>
        <v/>
      </c>
      <c r="K486" s="51" t="str">
        <f>IF($A486="","",IF(VLOOKUP($P486,入力!$A$11:$M$310,11,FALSE)=1,"1.自己採取",IF(VLOOKUP($P486,入力!$A$11:$M$310,11,FALSE)=2,"2.医師採取",IF(VLOOKUP($P486,入力!$A$11:$M$310,11,FALSE)=3,"3.希望なし",""))))</f>
        <v/>
      </c>
      <c r="L486" s="51" t="str">
        <f>IF($A486="","",IF(VLOOKUP($P486,入力!$A$11:$M$310,12,FALSE)=1,"1.超音波",IF(VLOOKUP($P486,入力!$A$11:$M$310,12,FALSE)=2,"2.マンモ","")))</f>
        <v/>
      </c>
      <c r="M486" s="51" t="str">
        <f>IF($A486="","",VLOOKUP($P486,入力!$A$11:$M$310,13,FALSE))</f>
        <v/>
      </c>
      <c r="N486" s="57" t="str">
        <f>IF(M486="","",VLOOKUP(M486,医療機関データ!$A$2:$B$800,2,FALSE))</f>
        <v/>
      </c>
      <c r="O486" s="54" t="str">
        <f t="shared" ref="O486:O494" si="47">IF(B486="","",DATEDIF(F486,45747,"Y"))</f>
        <v/>
      </c>
      <c r="P486" s="37">
        <f>P485+1</f>
        <v>242</v>
      </c>
    </row>
    <row r="487" spans="1:16" ht="36" customHeight="1" x14ac:dyDescent="0.15">
      <c r="A487" s="30" t="str">
        <f>IF(入力!$C253="","",入力!$B$2)</f>
        <v/>
      </c>
      <c r="B487" s="31" t="str">
        <f>IF($A487="","",VLOOKUP($P487,入力!$A$11:$M$310,3,FALSE))</f>
        <v/>
      </c>
      <c r="C487" s="31" t="str">
        <f>IF($A487="","",VLOOKUP($P487,入力!$A$11:$M$310,4,FALSE))</f>
        <v/>
      </c>
      <c r="D487" s="31" t="str">
        <f>IF($A487="","",VLOOKUP($P487,入力!$A$11:$M$310,5,FALSE))</f>
        <v/>
      </c>
      <c r="E487" s="31" t="str">
        <f>IF($A487="","",IF(VLOOKUP($P487,入力!$A$11:$M$310,6,FALSE)=1,"本人","家族"))</f>
        <v/>
      </c>
      <c r="F487" s="52" t="str">
        <f>IF($A487="","",VLOOKUP($P487,入力!$A$11:$M$310,7,FALSE))</f>
        <v/>
      </c>
      <c r="G487" s="31" t="str">
        <f>IF($A487="","",VLOOKUP($P487,入力!$A$11:$M$310,8,FALSE))</f>
        <v/>
      </c>
      <c r="H487" s="141" t="str">
        <f>IF($A487="","",VLOOKUP($P487,入力!$A$11:$M$310,9,FALSE))</f>
        <v/>
      </c>
      <c r="I487" s="142"/>
      <c r="J487" s="51" t="str">
        <f>IF($A487="","",VLOOKUP($P487,入力!$A$11:$M$310,10,FALSE))</f>
        <v/>
      </c>
      <c r="K487" s="51" t="str">
        <f>IF($A487="","",IF(VLOOKUP($P487,入力!$A$11:$M$310,11,FALSE)=1,"1.自己採取",IF(VLOOKUP($P487,入力!$A$11:$M$310,11,FALSE)=2,"2.医師採取",IF(VLOOKUP($P487,入力!$A$11:$M$310,11,FALSE)=3,"3.希望なし",""))))</f>
        <v/>
      </c>
      <c r="L487" s="51" t="str">
        <f>IF($A487="","",IF(VLOOKUP($P487,入力!$A$11:$M$310,12,FALSE)=1,"1.超音波",IF(VLOOKUP($P487,入力!$A$11:$M$310,12,FALSE)=2,"2.マンモ","")))</f>
        <v/>
      </c>
      <c r="M487" s="51" t="str">
        <f>IF($A487="","",VLOOKUP($P487,入力!$A$11:$M$310,13,FALSE))</f>
        <v/>
      </c>
      <c r="N487" s="57" t="str">
        <f>IF(M487="","",VLOOKUP(M487,医療機関データ!$A$2:$B$800,2,FALSE))</f>
        <v/>
      </c>
      <c r="O487" s="54" t="str">
        <f t="shared" si="47"/>
        <v/>
      </c>
      <c r="P487" s="37">
        <f t="shared" ref="P487:P494" si="48">P486+1</f>
        <v>243</v>
      </c>
    </row>
    <row r="488" spans="1:16" ht="36" customHeight="1" x14ac:dyDescent="0.15">
      <c r="A488" s="30" t="str">
        <f>IF(入力!$C254="","",入力!$B$2)</f>
        <v/>
      </c>
      <c r="B488" s="31" t="str">
        <f>IF($A488="","",VLOOKUP($P488,入力!$A$11:$M$310,3,FALSE))</f>
        <v/>
      </c>
      <c r="C488" s="31" t="str">
        <f>IF($A488="","",VLOOKUP($P488,入力!$A$11:$M$310,4,FALSE))</f>
        <v/>
      </c>
      <c r="D488" s="31" t="str">
        <f>IF($A488="","",VLOOKUP($P488,入力!$A$11:$M$310,5,FALSE))</f>
        <v/>
      </c>
      <c r="E488" s="31" t="str">
        <f>IF($A488="","",IF(VLOOKUP($P488,入力!$A$11:$M$310,6,FALSE)=1,"本人","家族"))</f>
        <v/>
      </c>
      <c r="F488" s="52" t="str">
        <f>IF($A488="","",VLOOKUP($P488,入力!$A$11:$M$310,7,FALSE))</f>
        <v/>
      </c>
      <c r="G488" s="31" t="str">
        <f>IF($A488="","",VLOOKUP($P488,入力!$A$11:$M$310,8,FALSE))</f>
        <v/>
      </c>
      <c r="H488" s="141" t="str">
        <f>IF($A488="","",VLOOKUP($P488,入力!$A$11:$M$310,9,FALSE))</f>
        <v/>
      </c>
      <c r="I488" s="142"/>
      <c r="J488" s="51" t="str">
        <f>IF($A488="","",VLOOKUP($P488,入力!$A$11:$M$310,10,FALSE))</f>
        <v/>
      </c>
      <c r="K488" s="51" t="str">
        <f>IF($A488="","",IF(VLOOKUP($P488,入力!$A$11:$M$310,11,FALSE)=1,"1.自己採取",IF(VLOOKUP($P488,入力!$A$11:$M$310,11,FALSE)=2,"2.医師採取",IF(VLOOKUP($P488,入力!$A$11:$M$310,11,FALSE)=3,"3.希望なし",""))))</f>
        <v/>
      </c>
      <c r="L488" s="51" t="str">
        <f>IF($A488="","",IF(VLOOKUP($P488,入力!$A$11:$M$310,12,FALSE)=1,"1.超音波",IF(VLOOKUP($P488,入力!$A$11:$M$310,12,FALSE)=2,"2.マンモ","")))</f>
        <v/>
      </c>
      <c r="M488" s="51" t="str">
        <f>IF($A488="","",VLOOKUP($P488,入力!$A$11:$M$310,13,FALSE))</f>
        <v/>
      </c>
      <c r="N488" s="57" t="str">
        <f>IF(M488="","",VLOOKUP(M488,医療機関データ!$A$2:$B$800,2,FALSE))</f>
        <v/>
      </c>
      <c r="O488" s="54" t="str">
        <f t="shared" si="47"/>
        <v/>
      </c>
      <c r="P488" s="37">
        <f t="shared" si="48"/>
        <v>244</v>
      </c>
    </row>
    <row r="489" spans="1:16" ht="36" customHeight="1" x14ac:dyDescent="0.15">
      <c r="A489" s="30" t="str">
        <f>IF(入力!$C255="","",入力!$B$2)</f>
        <v/>
      </c>
      <c r="B489" s="31" t="str">
        <f>IF($A489="","",VLOOKUP($P489,入力!$A$11:$M$310,3,FALSE))</f>
        <v/>
      </c>
      <c r="C489" s="31" t="str">
        <f>IF($A489="","",VLOOKUP($P489,入力!$A$11:$M$310,4,FALSE))</f>
        <v/>
      </c>
      <c r="D489" s="31" t="str">
        <f>IF($A489="","",VLOOKUP($P489,入力!$A$11:$M$310,5,FALSE))</f>
        <v/>
      </c>
      <c r="E489" s="31" t="str">
        <f>IF($A489="","",IF(VLOOKUP($P489,入力!$A$11:$M$310,6,FALSE)=1,"本人","家族"))</f>
        <v/>
      </c>
      <c r="F489" s="52" t="str">
        <f>IF($A489="","",VLOOKUP($P489,入力!$A$11:$M$310,7,FALSE))</f>
        <v/>
      </c>
      <c r="G489" s="31" t="str">
        <f>IF($A489="","",VLOOKUP($P489,入力!$A$11:$M$310,8,FALSE))</f>
        <v/>
      </c>
      <c r="H489" s="141" t="str">
        <f>IF($A489="","",VLOOKUP($P489,入力!$A$11:$M$310,9,FALSE))</f>
        <v/>
      </c>
      <c r="I489" s="142"/>
      <c r="J489" s="51" t="str">
        <f>IF($A489="","",VLOOKUP($P489,入力!$A$11:$M$310,10,FALSE))</f>
        <v/>
      </c>
      <c r="K489" s="51" t="str">
        <f>IF($A489="","",IF(VLOOKUP($P489,入力!$A$11:$M$310,11,FALSE)=1,"1.自己採取",IF(VLOOKUP($P489,入力!$A$11:$M$310,11,FALSE)=2,"2.医師採取",IF(VLOOKUP($P489,入力!$A$11:$M$310,11,FALSE)=3,"3.希望なし",""))))</f>
        <v/>
      </c>
      <c r="L489" s="51" t="str">
        <f>IF($A489="","",IF(VLOOKUP($P489,入力!$A$11:$M$310,12,FALSE)=1,"1.超音波",IF(VLOOKUP($P489,入力!$A$11:$M$310,12,FALSE)=2,"2.マンモ","")))</f>
        <v/>
      </c>
      <c r="M489" s="51" t="str">
        <f>IF($A489="","",VLOOKUP($P489,入力!$A$11:$M$310,13,FALSE))</f>
        <v/>
      </c>
      <c r="N489" s="57" t="str">
        <f>IF(M489="","",VLOOKUP(M489,医療機関データ!$A$2:$B$800,2,FALSE))</f>
        <v/>
      </c>
      <c r="O489" s="54" t="str">
        <f t="shared" si="47"/>
        <v/>
      </c>
      <c r="P489" s="37">
        <f t="shared" si="48"/>
        <v>245</v>
      </c>
    </row>
    <row r="490" spans="1:16" ht="36" customHeight="1" x14ac:dyDescent="0.15">
      <c r="A490" s="30" t="str">
        <f>IF(入力!$C256="","",入力!$B$2)</f>
        <v/>
      </c>
      <c r="B490" s="31" t="str">
        <f>IF($A490="","",VLOOKUP($P490,入力!$A$11:$M$310,3,FALSE))</f>
        <v/>
      </c>
      <c r="C490" s="31" t="str">
        <f>IF($A490="","",VLOOKUP($P490,入力!$A$11:$M$310,4,FALSE))</f>
        <v/>
      </c>
      <c r="D490" s="31" t="str">
        <f>IF($A490="","",VLOOKUP($P490,入力!$A$11:$M$310,5,FALSE))</f>
        <v/>
      </c>
      <c r="E490" s="31" t="str">
        <f>IF($A490="","",IF(VLOOKUP($P490,入力!$A$11:$M$310,6,FALSE)=1,"本人","家族"))</f>
        <v/>
      </c>
      <c r="F490" s="52" t="str">
        <f>IF($A490="","",VLOOKUP($P490,入力!$A$11:$M$310,7,FALSE))</f>
        <v/>
      </c>
      <c r="G490" s="31" t="str">
        <f>IF($A490="","",VLOOKUP($P490,入力!$A$11:$M$310,8,FALSE))</f>
        <v/>
      </c>
      <c r="H490" s="141" t="str">
        <f>IF($A490="","",VLOOKUP($P490,入力!$A$11:$M$310,9,FALSE))</f>
        <v/>
      </c>
      <c r="I490" s="142"/>
      <c r="J490" s="51" t="str">
        <f>IF($A490="","",VLOOKUP($P490,入力!$A$11:$M$310,10,FALSE))</f>
        <v/>
      </c>
      <c r="K490" s="51" t="str">
        <f>IF($A490="","",IF(VLOOKUP($P490,入力!$A$11:$M$310,11,FALSE)=1,"1.自己採取",IF(VLOOKUP($P490,入力!$A$11:$M$310,11,FALSE)=2,"2.医師採取",IF(VLOOKUP($P490,入力!$A$11:$M$310,11,FALSE)=3,"3.希望なし",""))))</f>
        <v/>
      </c>
      <c r="L490" s="51" t="str">
        <f>IF($A490="","",IF(VLOOKUP($P490,入力!$A$11:$M$310,12,FALSE)=1,"1.超音波",IF(VLOOKUP($P490,入力!$A$11:$M$310,12,FALSE)=2,"2.マンモ","")))</f>
        <v/>
      </c>
      <c r="M490" s="51" t="str">
        <f>IF($A490="","",VLOOKUP($P490,入力!$A$11:$M$310,13,FALSE))</f>
        <v/>
      </c>
      <c r="N490" s="57" t="str">
        <f>IF(M490="","",VLOOKUP(M490,医療機関データ!$A$2:$B$800,2,FALSE))</f>
        <v/>
      </c>
      <c r="O490" s="54" t="str">
        <f t="shared" si="47"/>
        <v/>
      </c>
      <c r="P490" s="37">
        <f t="shared" si="48"/>
        <v>246</v>
      </c>
    </row>
    <row r="491" spans="1:16" ht="36" customHeight="1" x14ac:dyDescent="0.15">
      <c r="A491" s="30" t="str">
        <f>IF(入力!$C257="","",入力!$B$2)</f>
        <v/>
      </c>
      <c r="B491" s="31" t="str">
        <f>IF($A491="","",VLOOKUP($P491,入力!$A$11:$M$310,3,FALSE))</f>
        <v/>
      </c>
      <c r="C491" s="31" t="str">
        <f>IF($A491="","",VLOOKUP($P491,入力!$A$11:$M$310,4,FALSE))</f>
        <v/>
      </c>
      <c r="D491" s="31" t="str">
        <f>IF($A491="","",VLOOKUP($P491,入力!$A$11:$M$310,5,FALSE))</f>
        <v/>
      </c>
      <c r="E491" s="31" t="str">
        <f>IF($A491="","",IF(VLOOKUP($P491,入力!$A$11:$M$310,6,FALSE)=1,"本人","家族"))</f>
        <v/>
      </c>
      <c r="F491" s="52" t="str">
        <f>IF($A491="","",VLOOKUP($P491,入力!$A$11:$M$310,7,FALSE))</f>
        <v/>
      </c>
      <c r="G491" s="31" t="str">
        <f>IF($A491="","",VLOOKUP($P491,入力!$A$11:$M$310,8,FALSE))</f>
        <v/>
      </c>
      <c r="H491" s="141" t="str">
        <f>IF($A491="","",VLOOKUP($P491,入力!$A$11:$M$310,9,FALSE))</f>
        <v/>
      </c>
      <c r="I491" s="142"/>
      <c r="J491" s="51" t="str">
        <f>IF($A491="","",VLOOKUP($P491,入力!$A$11:$M$310,10,FALSE))</f>
        <v/>
      </c>
      <c r="K491" s="51" t="str">
        <f>IF($A491="","",IF(VLOOKUP($P491,入力!$A$11:$M$310,11,FALSE)=1,"1.自己採取",IF(VLOOKUP($P491,入力!$A$11:$M$310,11,FALSE)=2,"2.医師採取",IF(VLOOKUP($P491,入力!$A$11:$M$310,11,FALSE)=3,"3.希望なし",""))))</f>
        <v/>
      </c>
      <c r="L491" s="51" t="str">
        <f>IF($A491="","",IF(VLOOKUP($P491,入力!$A$11:$M$310,12,FALSE)=1,"1.超音波",IF(VLOOKUP($P491,入力!$A$11:$M$310,12,FALSE)=2,"2.マンモ","")))</f>
        <v/>
      </c>
      <c r="M491" s="51" t="str">
        <f>IF($A491="","",VLOOKUP($P491,入力!$A$11:$M$310,13,FALSE))</f>
        <v/>
      </c>
      <c r="N491" s="57" t="str">
        <f>IF(M491="","",VLOOKUP(M491,医療機関データ!$A$2:$B$800,2,FALSE))</f>
        <v/>
      </c>
      <c r="O491" s="54" t="str">
        <f t="shared" si="47"/>
        <v/>
      </c>
      <c r="P491" s="37">
        <f t="shared" si="48"/>
        <v>247</v>
      </c>
    </row>
    <row r="492" spans="1:16" ht="36" customHeight="1" x14ac:dyDescent="0.15">
      <c r="A492" s="30" t="str">
        <f>IF(入力!$C258="","",入力!$B$2)</f>
        <v/>
      </c>
      <c r="B492" s="31" t="str">
        <f>IF($A492="","",VLOOKUP($P492,入力!$A$11:$M$310,3,FALSE))</f>
        <v/>
      </c>
      <c r="C492" s="31" t="str">
        <f>IF($A492="","",VLOOKUP($P492,入力!$A$11:$M$310,4,FALSE))</f>
        <v/>
      </c>
      <c r="D492" s="31" t="str">
        <f>IF($A492="","",VLOOKUP($P492,入力!$A$11:$M$310,5,FALSE))</f>
        <v/>
      </c>
      <c r="E492" s="31" t="str">
        <f>IF($A492="","",IF(VLOOKUP($P492,入力!$A$11:$M$310,6,FALSE)=1,"本人","家族"))</f>
        <v/>
      </c>
      <c r="F492" s="52" t="str">
        <f>IF($A492="","",VLOOKUP($P492,入力!$A$11:$M$310,7,FALSE))</f>
        <v/>
      </c>
      <c r="G492" s="31" t="str">
        <f>IF($A492="","",VLOOKUP($P492,入力!$A$11:$M$310,8,FALSE))</f>
        <v/>
      </c>
      <c r="H492" s="141" t="str">
        <f>IF($A492="","",VLOOKUP($P492,入力!$A$11:$M$310,9,FALSE))</f>
        <v/>
      </c>
      <c r="I492" s="142"/>
      <c r="J492" s="51" t="str">
        <f>IF($A492="","",VLOOKUP($P492,入力!$A$11:$M$310,10,FALSE))</f>
        <v/>
      </c>
      <c r="K492" s="51" t="str">
        <f>IF($A492="","",IF(VLOOKUP($P492,入力!$A$11:$M$310,11,FALSE)=1,"1.自己採取",IF(VLOOKUP($P492,入力!$A$11:$M$310,11,FALSE)=2,"2.医師採取",IF(VLOOKUP($P492,入力!$A$11:$M$310,11,FALSE)=3,"3.希望なし",""))))</f>
        <v/>
      </c>
      <c r="L492" s="51" t="str">
        <f>IF($A492="","",IF(VLOOKUP($P492,入力!$A$11:$M$310,12,FALSE)=1,"1.超音波",IF(VLOOKUP($P492,入力!$A$11:$M$310,12,FALSE)=2,"2.マンモ","")))</f>
        <v/>
      </c>
      <c r="M492" s="51" t="str">
        <f>IF($A492="","",VLOOKUP($P492,入力!$A$11:$M$310,13,FALSE))</f>
        <v/>
      </c>
      <c r="N492" s="57" t="str">
        <f>IF(M492="","",VLOOKUP(M492,医療機関データ!$A$2:$B$800,2,FALSE))</f>
        <v/>
      </c>
      <c r="O492" s="54" t="str">
        <f t="shared" si="47"/>
        <v/>
      </c>
      <c r="P492" s="37">
        <f t="shared" si="48"/>
        <v>248</v>
      </c>
    </row>
    <row r="493" spans="1:16" ht="36" customHeight="1" x14ac:dyDescent="0.15">
      <c r="A493" s="30" t="str">
        <f>IF(入力!$C259="","",入力!$B$2)</f>
        <v/>
      </c>
      <c r="B493" s="31" t="str">
        <f>IF($A493="","",VLOOKUP($P493,入力!$A$11:$M$310,3,FALSE))</f>
        <v/>
      </c>
      <c r="C493" s="31" t="str">
        <f>IF($A493="","",VLOOKUP($P493,入力!$A$11:$M$310,4,FALSE))</f>
        <v/>
      </c>
      <c r="D493" s="31" t="str">
        <f>IF($A493="","",VLOOKUP($P493,入力!$A$11:$M$310,5,FALSE))</f>
        <v/>
      </c>
      <c r="E493" s="31" t="str">
        <f>IF($A493="","",IF(VLOOKUP($P493,入力!$A$11:$M$310,6,FALSE)=1,"本人","家族"))</f>
        <v/>
      </c>
      <c r="F493" s="52" t="str">
        <f>IF($A493="","",VLOOKUP($P493,入力!$A$11:$M$310,7,FALSE))</f>
        <v/>
      </c>
      <c r="G493" s="31" t="str">
        <f>IF($A493="","",VLOOKUP($P493,入力!$A$11:$M$310,8,FALSE))</f>
        <v/>
      </c>
      <c r="H493" s="141" t="str">
        <f>IF($A493="","",VLOOKUP($P493,入力!$A$11:$M$310,9,FALSE))</f>
        <v/>
      </c>
      <c r="I493" s="142"/>
      <c r="J493" s="51" t="str">
        <f>IF($A493="","",VLOOKUP($P493,入力!$A$11:$M$310,10,FALSE))</f>
        <v/>
      </c>
      <c r="K493" s="51" t="str">
        <f>IF($A493="","",IF(VLOOKUP($P493,入力!$A$11:$M$310,11,FALSE)=1,"1.自己採取",IF(VLOOKUP($P493,入力!$A$11:$M$310,11,FALSE)=2,"2.医師採取",IF(VLOOKUP($P493,入力!$A$11:$M$310,11,FALSE)=3,"3.希望なし",""))))</f>
        <v/>
      </c>
      <c r="L493" s="51" t="str">
        <f>IF($A493="","",IF(VLOOKUP($P493,入力!$A$11:$M$310,12,FALSE)=1,"1.超音波",IF(VLOOKUP($P493,入力!$A$11:$M$310,12,FALSE)=2,"2.マンモ","")))</f>
        <v/>
      </c>
      <c r="M493" s="51" t="str">
        <f>IF($A493="","",VLOOKUP($P493,入力!$A$11:$M$310,13,FALSE))</f>
        <v/>
      </c>
      <c r="N493" s="57" t="str">
        <f>IF(M493="","",VLOOKUP(M493,医療機関データ!$A$2:$B$800,2,FALSE))</f>
        <v/>
      </c>
      <c r="O493" s="54" t="str">
        <f t="shared" si="47"/>
        <v/>
      </c>
      <c r="P493" s="37">
        <f t="shared" si="48"/>
        <v>249</v>
      </c>
    </row>
    <row r="494" spans="1:16" ht="36" customHeight="1" thickBot="1" x14ac:dyDescent="0.2">
      <c r="A494" s="30" t="str">
        <f>IF(入力!$C260="","",入力!$B$2)</f>
        <v/>
      </c>
      <c r="B494" s="31" t="str">
        <f>IF($A494="","",VLOOKUP($P494,入力!$A$11:$M$310,3,FALSE))</f>
        <v/>
      </c>
      <c r="C494" s="31" t="str">
        <f>IF($A494="","",VLOOKUP($P494,入力!$A$11:$M$310,4,FALSE))</f>
        <v/>
      </c>
      <c r="D494" s="31" t="str">
        <f>IF($A494="","",VLOOKUP($P494,入力!$A$11:$M$310,5,FALSE))</f>
        <v/>
      </c>
      <c r="E494" s="31" t="str">
        <f>IF($A494="","",IF(VLOOKUP($P494,入力!$A$11:$M$310,6,FALSE)=1,"本人","家族"))</f>
        <v/>
      </c>
      <c r="F494" s="52" t="str">
        <f>IF($A494="","",VLOOKUP($P494,入力!$A$11:$M$310,7,FALSE))</f>
        <v/>
      </c>
      <c r="G494" s="31" t="str">
        <f>IF($A494="","",VLOOKUP($P494,入力!$A$11:$M$310,8,FALSE))</f>
        <v/>
      </c>
      <c r="H494" s="141" t="str">
        <f>IF($A494="","",VLOOKUP($P494,入力!$A$11:$M$310,9,FALSE))</f>
        <v/>
      </c>
      <c r="I494" s="142"/>
      <c r="J494" s="53" t="str">
        <f>IF($A494="","",VLOOKUP($P494,入力!$A$11:$M$310,10,FALSE))</f>
        <v/>
      </c>
      <c r="K494" s="53" t="str">
        <f>IF($A494="","",IF(VLOOKUP($P494,入力!$A$11:$M$310,11,FALSE)=1,"1.自己採取",IF(VLOOKUP($P494,入力!$A$11:$M$310,11,FALSE)=2,"2.医師採取",IF(VLOOKUP($P494,入力!$A$11:$M$310,11,FALSE)=3,"3.希望なし",""))))</f>
        <v/>
      </c>
      <c r="L494" s="53" t="str">
        <f>IF($A494="","",IF(VLOOKUP($P494,入力!$A$11:$M$310,12,FALSE)=1,"1.超音波",IF(VLOOKUP($P494,入力!$A$11:$M$310,12,FALSE)=2,"2.マンモ","")))</f>
        <v/>
      </c>
      <c r="M494" s="53" t="str">
        <f>IF($A494="","",VLOOKUP($P494,入力!$A$11:$M$310,13,FALSE))</f>
        <v/>
      </c>
      <c r="N494" s="58" t="str">
        <f>IF(M494="","",VLOOKUP(M494,医療機関データ!$A$2:$B$800,2,FALSE))</f>
        <v/>
      </c>
      <c r="O494" s="54" t="str">
        <f t="shared" si="47"/>
        <v/>
      </c>
      <c r="P494" s="37">
        <f t="shared" si="48"/>
        <v>250</v>
      </c>
    </row>
    <row r="495" spans="1:16" ht="21" customHeight="1" x14ac:dyDescent="0.15">
      <c r="A495" s="146" t="s">
        <v>809</v>
      </c>
      <c r="B495" s="47" t="s">
        <v>807</v>
      </c>
      <c r="C495" s="32"/>
      <c r="D495" s="32"/>
      <c r="E495" s="32"/>
      <c r="F495" s="32"/>
      <c r="G495" s="32"/>
      <c r="H495" s="32"/>
      <c r="I495" s="32"/>
      <c r="J495" s="33"/>
      <c r="K495" s="34"/>
      <c r="L495" s="35" t="s">
        <v>8</v>
      </c>
      <c r="M495" s="35" t="s">
        <v>9</v>
      </c>
      <c r="N495" s="36"/>
      <c r="O495" s="55"/>
    </row>
    <row r="496" spans="1:16" ht="21" customHeight="1" x14ac:dyDescent="0.15">
      <c r="A496" s="147"/>
      <c r="B496" s="48" t="s">
        <v>806</v>
      </c>
      <c r="C496" s="38"/>
      <c r="D496" s="38"/>
      <c r="E496" s="38"/>
      <c r="F496" s="38"/>
      <c r="G496" s="38"/>
      <c r="H496" s="38"/>
      <c r="I496" s="38"/>
      <c r="J496" s="38"/>
      <c r="K496" s="39" t="s">
        <v>16</v>
      </c>
      <c r="L496" s="40">
        <f>COUNTIFS(E485:E494,"本人",O485:O494,"&lt;40")</f>
        <v>0</v>
      </c>
      <c r="M496" s="40">
        <f>COUNTIFS(E485:E494,"家族",O485:O494,"&lt;40")</f>
        <v>0</v>
      </c>
      <c r="N496" s="41"/>
    </row>
    <row r="497" spans="1:16" ht="21" customHeight="1" x14ac:dyDescent="0.15">
      <c r="A497" s="147"/>
      <c r="B497" s="48" t="s">
        <v>805</v>
      </c>
      <c r="C497" s="38"/>
      <c r="D497" s="38"/>
      <c r="E497" s="38"/>
      <c r="F497" s="38"/>
      <c r="G497" s="38"/>
      <c r="H497" s="38"/>
      <c r="I497" s="38"/>
      <c r="J497" s="38"/>
      <c r="K497" s="39" t="s">
        <v>17</v>
      </c>
      <c r="L497" s="42">
        <f>COUNTIFS(E485:E494,"本人",O485:O494,"&gt;=40")</f>
        <v>0</v>
      </c>
      <c r="M497" s="43">
        <f>COUNTIFS(E485:E494,"家族",O485:O494,"&gt;=40")</f>
        <v>0</v>
      </c>
      <c r="N497" s="41"/>
    </row>
    <row r="498" spans="1:16" ht="21" customHeight="1" x14ac:dyDescent="0.15">
      <c r="A498" s="147"/>
      <c r="B498" s="48" t="s">
        <v>808</v>
      </c>
      <c r="C498" s="38"/>
      <c r="D498" s="38"/>
      <c r="E498" s="38"/>
      <c r="F498" s="38"/>
      <c r="G498" s="38"/>
      <c r="H498" s="38"/>
      <c r="I498" s="38"/>
      <c r="J498" s="38"/>
      <c r="K498" s="44" t="s">
        <v>18</v>
      </c>
      <c r="L498" s="45">
        <f>SUM(L496:L497)</f>
        <v>0</v>
      </c>
      <c r="M498" s="45">
        <f>SUM(M496:M497)</f>
        <v>0</v>
      </c>
      <c r="N498" s="41"/>
    </row>
    <row r="499" spans="1:16" ht="21" customHeight="1" x14ac:dyDescent="0.15">
      <c r="A499" s="147"/>
      <c r="B499" s="48" t="str">
        <f>$B$19</f>
        <v>⑤申込締切日は、令和8年1月7日（水）です。＜FAXは不可＞</v>
      </c>
      <c r="C499" s="38"/>
      <c r="D499" s="38"/>
      <c r="E499" s="38"/>
      <c r="F499" s="38"/>
      <c r="G499" s="38"/>
      <c r="H499" s="38"/>
      <c r="I499" s="38"/>
      <c r="J499" s="38"/>
      <c r="L499" s="148">
        <f>SUM(L498:M498)</f>
        <v>0</v>
      </c>
      <c r="M499" s="149"/>
    </row>
    <row r="500" spans="1:16" ht="21" customHeight="1" x14ac:dyDescent="0.15">
      <c r="B500" s="123" t="s">
        <v>810</v>
      </c>
      <c r="C500" s="124"/>
      <c r="D500" s="124"/>
      <c r="E500" s="124"/>
      <c r="F500" s="124"/>
      <c r="G500" s="124"/>
      <c r="H500" s="124"/>
      <c r="I500" s="124"/>
      <c r="J500" s="124"/>
      <c r="K500" s="124"/>
      <c r="L500" s="125"/>
    </row>
    <row r="501" spans="1:16" ht="27" customHeight="1" x14ac:dyDescent="0.15">
      <c r="A501" s="155" t="str">
        <f>$A$1</f>
        <v>令和８年度　春季女性生活習慣病予防健診</v>
      </c>
      <c r="B501" s="155"/>
      <c r="C501" s="126"/>
      <c r="D501" s="126"/>
      <c r="E501" s="126"/>
      <c r="F501" s="126"/>
      <c r="G501" s="16"/>
      <c r="H501" s="17"/>
      <c r="I501" s="17"/>
      <c r="M501" s="19"/>
      <c r="N501" s="18">
        <f>N481+1</f>
        <v>26</v>
      </c>
    </row>
    <row r="502" spans="1:16" ht="27" customHeight="1" x14ac:dyDescent="0.15">
      <c r="A502" s="127" t="s">
        <v>0</v>
      </c>
      <c r="B502" s="128"/>
      <c r="C502" s="49"/>
      <c r="D502" s="143" t="s">
        <v>812</v>
      </c>
      <c r="E502" s="143"/>
      <c r="F502" s="143"/>
      <c r="G502" s="143"/>
      <c r="H502" s="20" t="s">
        <v>1</v>
      </c>
      <c r="I502" s="150" t="str">
        <f>$I$2</f>
        <v/>
      </c>
      <c r="J502" s="151"/>
      <c r="K502" s="152"/>
      <c r="L502" s="50" t="s">
        <v>2</v>
      </c>
      <c r="M502" s="132" t="str">
        <f>$M$2</f>
        <v/>
      </c>
      <c r="N502" s="132"/>
    </row>
    <row r="503" spans="1:16" ht="27" customHeight="1" thickBot="1" x14ac:dyDescent="0.2">
      <c r="A503" s="21" t="s">
        <v>3</v>
      </c>
      <c r="B503" s="22">
        <f>$B$3</f>
        <v>278</v>
      </c>
      <c r="C503" s="109"/>
      <c r="D503" s="133" t="str">
        <f>$D$3</f>
        <v>東京金属事業健康保険組合</v>
      </c>
      <c r="E503" s="133"/>
      <c r="F503" s="133"/>
      <c r="G503" s="133"/>
      <c r="H503" s="23" t="s">
        <v>4</v>
      </c>
      <c r="I503" s="134" t="str">
        <f>$I$3</f>
        <v/>
      </c>
      <c r="J503" s="135"/>
      <c r="K503" s="136"/>
      <c r="L503" s="46" t="s">
        <v>5</v>
      </c>
      <c r="M503" s="137" t="str">
        <f>$M$3</f>
        <v/>
      </c>
      <c r="N503" s="138"/>
    </row>
    <row r="504" spans="1:16" ht="48" customHeight="1" x14ac:dyDescent="0.15">
      <c r="A504" s="24" t="s">
        <v>801</v>
      </c>
      <c r="B504" s="25" t="s">
        <v>802</v>
      </c>
      <c r="C504" s="26" t="s">
        <v>14</v>
      </c>
      <c r="D504" s="27" t="s">
        <v>800</v>
      </c>
      <c r="E504" s="27" t="s">
        <v>6</v>
      </c>
      <c r="F504" s="27" t="s">
        <v>7</v>
      </c>
      <c r="G504" s="28" t="s">
        <v>796</v>
      </c>
      <c r="H504" s="144" t="s">
        <v>15</v>
      </c>
      <c r="I504" s="145"/>
      <c r="J504" s="27" t="s">
        <v>793</v>
      </c>
      <c r="K504" s="14" t="s">
        <v>10</v>
      </c>
      <c r="L504" s="15" t="s">
        <v>11</v>
      </c>
      <c r="M504" s="4" t="s">
        <v>12</v>
      </c>
      <c r="N504" s="29" t="s">
        <v>13</v>
      </c>
    </row>
    <row r="505" spans="1:16" ht="36" customHeight="1" x14ac:dyDescent="0.15">
      <c r="A505" s="30" t="str">
        <f>IF(入力!$C261="","",入力!$B$2)</f>
        <v/>
      </c>
      <c r="B505" s="31" t="str">
        <f>IF($A505="","",VLOOKUP($P505,入力!$A$11:$M$310,3,FALSE))</f>
        <v/>
      </c>
      <c r="C505" s="31" t="str">
        <f>IF($A505="","",VLOOKUP($P505,入力!$A$11:$M$310,4,FALSE))</f>
        <v/>
      </c>
      <c r="D505" s="31" t="str">
        <f>IF($A505="","",VLOOKUP($P505,入力!$A$11:$M$310,5,FALSE))</f>
        <v/>
      </c>
      <c r="E505" s="31" t="str">
        <f>IF($A505="","",IF(VLOOKUP($P505,入力!$A$11:$M$310,6,FALSE)=1,"本人","家族"))</f>
        <v/>
      </c>
      <c r="F505" s="52" t="str">
        <f>IF($A505="","",VLOOKUP($P505,入力!$A$11:$M$310,7,FALSE))</f>
        <v/>
      </c>
      <c r="G505" s="31" t="str">
        <f>IF($A505="","",VLOOKUP($P505,入力!$A$11:$M$310,8,FALSE))</f>
        <v/>
      </c>
      <c r="H505" s="141" t="str">
        <f>IF($A505="","",VLOOKUP($P505,入力!$A$11:$M$310,9,FALSE))</f>
        <v/>
      </c>
      <c r="I505" s="142"/>
      <c r="J505" s="51" t="str">
        <f>IF($A505="","",VLOOKUP($P505,入力!$A$11:$M$310,10,FALSE))</f>
        <v/>
      </c>
      <c r="K505" s="51" t="str">
        <f>IF($A505="","",IF(VLOOKUP($P505,入力!$A$11:$M$310,11,FALSE)=1,"1.自己採取",IF(VLOOKUP($P505,入力!$A$11:$M$310,11,FALSE)=2,"2.医師採取",IF(VLOOKUP($P505,入力!$A$11:$M$310,11,FALSE)=3,"3.希望なし",""))))</f>
        <v/>
      </c>
      <c r="L505" s="51" t="str">
        <f>IF($A505="","",IF(VLOOKUP($P505,入力!$A$11:$M$310,12,FALSE)=1,"1.超音波",IF(VLOOKUP($P505,入力!$A$11:$M$310,12,FALSE)=2,"2.マンモ","")))</f>
        <v/>
      </c>
      <c r="M505" s="51" t="str">
        <f>IF($A505="","",VLOOKUP($P505,入力!$A$11:$M$310,13,FALSE))</f>
        <v/>
      </c>
      <c r="N505" s="57" t="str">
        <f>IF(M505="","",VLOOKUP(M505,医療機関データ!$A$2:$B$800,2,FALSE))</f>
        <v/>
      </c>
      <c r="O505" s="54" t="str">
        <f>IF(B505="","",DATEDIF(F505,45747,"Y"))</f>
        <v/>
      </c>
      <c r="P505" s="37">
        <f>P494+1</f>
        <v>251</v>
      </c>
    </row>
    <row r="506" spans="1:16" ht="36" customHeight="1" x14ac:dyDescent="0.15">
      <c r="A506" s="30" t="str">
        <f>IF(入力!$C262="","",入力!$B$2)</f>
        <v/>
      </c>
      <c r="B506" s="31" t="str">
        <f>IF($A506="","",VLOOKUP($P506,入力!$A$11:$M$310,3,FALSE))</f>
        <v/>
      </c>
      <c r="C506" s="31" t="str">
        <f>IF($A506="","",VLOOKUP($P506,入力!$A$11:$M$310,4,FALSE))</f>
        <v/>
      </c>
      <c r="D506" s="31" t="str">
        <f>IF($A506="","",VLOOKUP($P506,入力!$A$11:$M$310,5,FALSE))</f>
        <v/>
      </c>
      <c r="E506" s="31" t="str">
        <f>IF($A506="","",IF(VLOOKUP($P506,入力!$A$11:$M$310,6,FALSE)=1,"本人","家族"))</f>
        <v/>
      </c>
      <c r="F506" s="52" t="str">
        <f>IF($A506="","",VLOOKUP($P506,入力!$A$11:$M$310,7,FALSE))</f>
        <v/>
      </c>
      <c r="G506" s="31" t="str">
        <f>IF($A506="","",VLOOKUP($P506,入力!$A$11:$M$310,8,FALSE))</f>
        <v/>
      </c>
      <c r="H506" s="141" t="str">
        <f>IF($A506="","",VLOOKUP($P506,入力!$A$11:$M$310,9,FALSE))</f>
        <v/>
      </c>
      <c r="I506" s="142"/>
      <c r="J506" s="51" t="str">
        <f>IF($A506="","",VLOOKUP($P506,入力!$A$11:$M$310,10,FALSE))</f>
        <v/>
      </c>
      <c r="K506" s="51" t="str">
        <f>IF($A506="","",IF(VLOOKUP($P506,入力!$A$11:$M$310,11,FALSE)=1,"1.自己採取",IF(VLOOKUP($P506,入力!$A$11:$M$310,11,FALSE)=2,"2.医師採取",IF(VLOOKUP($P506,入力!$A$11:$M$310,11,FALSE)=3,"3.希望なし",""))))</f>
        <v/>
      </c>
      <c r="L506" s="51" t="str">
        <f>IF($A506="","",IF(VLOOKUP($P506,入力!$A$11:$M$310,12,FALSE)=1,"1.超音波",IF(VLOOKUP($P506,入力!$A$11:$M$310,12,FALSE)=2,"2.マンモ","")))</f>
        <v/>
      </c>
      <c r="M506" s="51" t="str">
        <f>IF($A506="","",VLOOKUP($P506,入力!$A$11:$M$310,13,FALSE))</f>
        <v/>
      </c>
      <c r="N506" s="57" t="str">
        <f>IF(M506="","",VLOOKUP(M506,医療機関データ!$A$2:$B$800,2,FALSE))</f>
        <v/>
      </c>
      <c r="O506" s="54" t="str">
        <f t="shared" ref="O506:O514" si="49">IF(B506="","",DATEDIF(F506,45747,"Y"))</f>
        <v/>
      </c>
      <c r="P506" s="37">
        <f>P505+1</f>
        <v>252</v>
      </c>
    </row>
    <row r="507" spans="1:16" ht="36" customHeight="1" x14ac:dyDescent="0.15">
      <c r="A507" s="30" t="str">
        <f>IF(入力!$C263="","",入力!$B$2)</f>
        <v/>
      </c>
      <c r="B507" s="31" t="str">
        <f>IF($A507="","",VLOOKUP($P507,入力!$A$11:$M$310,3,FALSE))</f>
        <v/>
      </c>
      <c r="C507" s="31" t="str">
        <f>IF($A507="","",VLOOKUP($P507,入力!$A$11:$M$310,4,FALSE))</f>
        <v/>
      </c>
      <c r="D507" s="31" t="str">
        <f>IF($A507="","",VLOOKUP($P507,入力!$A$11:$M$310,5,FALSE))</f>
        <v/>
      </c>
      <c r="E507" s="31" t="str">
        <f>IF($A507="","",IF(VLOOKUP($P507,入力!$A$11:$M$310,6,FALSE)=1,"本人","家族"))</f>
        <v/>
      </c>
      <c r="F507" s="52" t="str">
        <f>IF($A507="","",VLOOKUP($P507,入力!$A$11:$M$310,7,FALSE))</f>
        <v/>
      </c>
      <c r="G507" s="31" t="str">
        <f>IF($A507="","",VLOOKUP($P507,入力!$A$11:$M$310,8,FALSE))</f>
        <v/>
      </c>
      <c r="H507" s="141" t="str">
        <f>IF($A507="","",VLOOKUP($P507,入力!$A$11:$M$310,9,FALSE))</f>
        <v/>
      </c>
      <c r="I507" s="142"/>
      <c r="J507" s="51" t="str">
        <f>IF($A507="","",VLOOKUP($P507,入力!$A$11:$M$310,10,FALSE))</f>
        <v/>
      </c>
      <c r="K507" s="51" t="str">
        <f>IF($A507="","",IF(VLOOKUP($P507,入力!$A$11:$M$310,11,FALSE)=1,"1.自己採取",IF(VLOOKUP($P507,入力!$A$11:$M$310,11,FALSE)=2,"2.医師採取",IF(VLOOKUP($P507,入力!$A$11:$M$310,11,FALSE)=3,"3.希望なし",""))))</f>
        <v/>
      </c>
      <c r="L507" s="51" t="str">
        <f>IF($A507="","",IF(VLOOKUP($P507,入力!$A$11:$M$310,12,FALSE)=1,"1.超音波",IF(VLOOKUP($P507,入力!$A$11:$M$310,12,FALSE)=2,"2.マンモ","")))</f>
        <v/>
      </c>
      <c r="M507" s="51" t="str">
        <f>IF($A507="","",VLOOKUP($P507,入力!$A$11:$M$310,13,FALSE))</f>
        <v/>
      </c>
      <c r="N507" s="57" t="str">
        <f>IF(M507="","",VLOOKUP(M507,医療機関データ!$A$2:$B$800,2,FALSE))</f>
        <v/>
      </c>
      <c r="O507" s="54" t="str">
        <f t="shared" si="49"/>
        <v/>
      </c>
      <c r="P507" s="37">
        <f t="shared" ref="P507:P514" si="50">P506+1</f>
        <v>253</v>
      </c>
    </row>
    <row r="508" spans="1:16" ht="36" customHeight="1" x14ac:dyDescent="0.15">
      <c r="A508" s="30" t="str">
        <f>IF(入力!$C264="","",入力!$B$2)</f>
        <v/>
      </c>
      <c r="B508" s="31" t="str">
        <f>IF($A508="","",VLOOKUP($P508,入力!$A$11:$M$310,3,FALSE))</f>
        <v/>
      </c>
      <c r="C508" s="31" t="str">
        <f>IF($A508="","",VLOOKUP($P508,入力!$A$11:$M$310,4,FALSE))</f>
        <v/>
      </c>
      <c r="D508" s="31" t="str">
        <f>IF($A508="","",VLOOKUP($P508,入力!$A$11:$M$310,5,FALSE))</f>
        <v/>
      </c>
      <c r="E508" s="31" t="str">
        <f>IF($A508="","",IF(VLOOKUP($P508,入力!$A$11:$M$310,6,FALSE)=1,"本人","家族"))</f>
        <v/>
      </c>
      <c r="F508" s="52" t="str">
        <f>IF($A508="","",VLOOKUP($P508,入力!$A$11:$M$310,7,FALSE))</f>
        <v/>
      </c>
      <c r="G508" s="31" t="str">
        <f>IF($A508="","",VLOOKUP($P508,入力!$A$11:$M$310,8,FALSE))</f>
        <v/>
      </c>
      <c r="H508" s="141" t="str">
        <f>IF($A508="","",VLOOKUP($P508,入力!$A$11:$M$310,9,FALSE))</f>
        <v/>
      </c>
      <c r="I508" s="142"/>
      <c r="J508" s="51" t="str">
        <f>IF($A508="","",VLOOKUP($P508,入力!$A$11:$M$310,10,FALSE))</f>
        <v/>
      </c>
      <c r="K508" s="51" t="str">
        <f>IF($A508="","",IF(VLOOKUP($P508,入力!$A$11:$M$310,11,FALSE)=1,"1.自己採取",IF(VLOOKUP($P508,入力!$A$11:$M$310,11,FALSE)=2,"2.医師採取",IF(VLOOKUP($P508,入力!$A$11:$M$310,11,FALSE)=3,"3.希望なし",""))))</f>
        <v/>
      </c>
      <c r="L508" s="51" t="str">
        <f>IF($A508="","",IF(VLOOKUP($P508,入力!$A$11:$M$310,12,FALSE)=1,"1.超音波",IF(VLOOKUP($P508,入力!$A$11:$M$310,12,FALSE)=2,"2.マンモ","")))</f>
        <v/>
      </c>
      <c r="M508" s="51" t="str">
        <f>IF($A508="","",VLOOKUP($P508,入力!$A$11:$M$310,13,FALSE))</f>
        <v/>
      </c>
      <c r="N508" s="57" t="str">
        <f>IF(M508="","",VLOOKUP(M508,医療機関データ!$A$2:$B$800,2,FALSE))</f>
        <v/>
      </c>
      <c r="O508" s="54" t="str">
        <f t="shared" si="49"/>
        <v/>
      </c>
      <c r="P508" s="37">
        <f t="shared" si="50"/>
        <v>254</v>
      </c>
    </row>
    <row r="509" spans="1:16" ht="36" customHeight="1" x14ac:dyDescent="0.15">
      <c r="A509" s="30" t="str">
        <f>IF(入力!$C265="","",入力!$B$2)</f>
        <v/>
      </c>
      <c r="B509" s="31" t="str">
        <f>IF($A509="","",VLOOKUP($P509,入力!$A$11:$M$310,3,FALSE))</f>
        <v/>
      </c>
      <c r="C509" s="31" t="str">
        <f>IF($A509="","",VLOOKUP($P509,入力!$A$11:$M$310,4,FALSE))</f>
        <v/>
      </c>
      <c r="D509" s="31" t="str">
        <f>IF($A509="","",VLOOKUP($P509,入力!$A$11:$M$310,5,FALSE))</f>
        <v/>
      </c>
      <c r="E509" s="31" t="str">
        <f>IF($A509="","",IF(VLOOKUP($P509,入力!$A$11:$M$310,6,FALSE)=1,"本人","家族"))</f>
        <v/>
      </c>
      <c r="F509" s="52" t="str">
        <f>IF($A509="","",VLOOKUP($P509,入力!$A$11:$M$310,7,FALSE))</f>
        <v/>
      </c>
      <c r="G509" s="31" t="str">
        <f>IF($A509="","",VLOOKUP($P509,入力!$A$11:$M$310,8,FALSE))</f>
        <v/>
      </c>
      <c r="H509" s="141" t="str">
        <f>IF($A509="","",VLOOKUP($P509,入力!$A$11:$M$310,9,FALSE))</f>
        <v/>
      </c>
      <c r="I509" s="142"/>
      <c r="J509" s="51" t="str">
        <f>IF($A509="","",VLOOKUP($P509,入力!$A$11:$M$310,10,FALSE))</f>
        <v/>
      </c>
      <c r="K509" s="51" t="str">
        <f>IF($A509="","",IF(VLOOKUP($P509,入力!$A$11:$M$310,11,FALSE)=1,"1.自己採取",IF(VLOOKUP($P509,入力!$A$11:$M$310,11,FALSE)=2,"2.医師採取",IF(VLOOKUP($P509,入力!$A$11:$M$310,11,FALSE)=3,"3.希望なし",""))))</f>
        <v/>
      </c>
      <c r="L509" s="51" t="str">
        <f>IF($A509="","",IF(VLOOKUP($P509,入力!$A$11:$M$310,12,FALSE)=1,"1.超音波",IF(VLOOKUP($P509,入力!$A$11:$M$310,12,FALSE)=2,"2.マンモ","")))</f>
        <v/>
      </c>
      <c r="M509" s="51" t="str">
        <f>IF($A509="","",VLOOKUP($P509,入力!$A$11:$M$310,13,FALSE))</f>
        <v/>
      </c>
      <c r="N509" s="57" t="str">
        <f>IF(M509="","",VLOOKUP(M509,医療機関データ!$A$2:$B$800,2,FALSE))</f>
        <v/>
      </c>
      <c r="O509" s="54" t="str">
        <f t="shared" si="49"/>
        <v/>
      </c>
      <c r="P509" s="37">
        <f t="shared" si="50"/>
        <v>255</v>
      </c>
    </row>
    <row r="510" spans="1:16" ht="36" customHeight="1" x14ac:dyDescent="0.15">
      <c r="A510" s="30" t="str">
        <f>IF(入力!$C266="","",入力!$B$2)</f>
        <v/>
      </c>
      <c r="B510" s="31" t="str">
        <f>IF($A510="","",VLOOKUP($P510,入力!$A$11:$M$310,3,FALSE))</f>
        <v/>
      </c>
      <c r="C510" s="31" t="str">
        <f>IF($A510="","",VLOOKUP($P510,入力!$A$11:$M$310,4,FALSE))</f>
        <v/>
      </c>
      <c r="D510" s="31" t="str">
        <f>IF($A510="","",VLOOKUP($P510,入力!$A$11:$M$310,5,FALSE))</f>
        <v/>
      </c>
      <c r="E510" s="31" t="str">
        <f>IF($A510="","",IF(VLOOKUP($P510,入力!$A$11:$M$310,6,FALSE)=1,"本人","家族"))</f>
        <v/>
      </c>
      <c r="F510" s="52" t="str">
        <f>IF($A510="","",VLOOKUP($P510,入力!$A$11:$M$310,7,FALSE))</f>
        <v/>
      </c>
      <c r="G510" s="31" t="str">
        <f>IF($A510="","",VLOOKUP($P510,入力!$A$11:$M$310,8,FALSE))</f>
        <v/>
      </c>
      <c r="H510" s="141" t="str">
        <f>IF($A510="","",VLOOKUP($P510,入力!$A$11:$M$310,9,FALSE))</f>
        <v/>
      </c>
      <c r="I510" s="142"/>
      <c r="J510" s="51" t="str">
        <f>IF($A510="","",VLOOKUP($P510,入力!$A$11:$M$310,10,FALSE))</f>
        <v/>
      </c>
      <c r="K510" s="51" t="str">
        <f>IF($A510="","",IF(VLOOKUP($P510,入力!$A$11:$M$310,11,FALSE)=1,"1.自己採取",IF(VLOOKUP($P510,入力!$A$11:$M$310,11,FALSE)=2,"2.医師採取",IF(VLOOKUP($P510,入力!$A$11:$M$310,11,FALSE)=3,"3.希望なし",""))))</f>
        <v/>
      </c>
      <c r="L510" s="51" t="str">
        <f>IF($A510="","",IF(VLOOKUP($P510,入力!$A$11:$M$310,12,FALSE)=1,"1.超音波",IF(VLOOKUP($P510,入力!$A$11:$M$310,12,FALSE)=2,"2.マンモ","")))</f>
        <v/>
      </c>
      <c r="M510" s="51" t="str">
        <f>IF($A510="","",VLOOKUP($P510,入力!$A$11:$M$310,13,FALSE))</f>
        <v/>
      </c>
      <c r="N510" s="57" t="str">
        <f>IF(M510="","",VLOOKUP(M510,医療機関データ!$A$2:$B$800,2,FALSE))</f>
        <v/>
      </c>
      <c r="O510" s="54" t="str">
        <f t="shared" si="49"/>
        <v/>
      </c>
      <c r="P510" s="37">
        <f t="shared" si="50"/>
        <v>256</v>
      </c>
    </row>
    <row r="511" spans="1:16" ht="36" customHeight="1" x14ac:dyDescent="0.15">
      <c r="A511" s="30" t="str">
        <f>IF(入力!$C267="","",入力!$B$2)</f>
        <v/>
      </c>
      <c r="B511" s="31" t="str">
        <f>IF($A511="","",VLOOKUP($P511,入力!$A$11:$M$310,3,FALSE))</f>
        <v/>
      </c>
      <c r="C511" s="31" t="str">
        <f>IF($A511="","",VLOOKUP($P511,入力!$A$11:$M$310,4,FALSE))</f>
        <v/>
      </c>
      <c r="D511" s="31" t="str">
        <f>IF($A511="","",VLOOKUP($P511,入力!$A$11:$M$310,5,FALSE))</f>
        <v/>
      </c>
      <c r="E511" s="31" t="str">
        <f>IF($A511="","",IF(VLOOKUP($P511,入力!$A$11:$M$310,6,FALSE)=1,"本人","家族"))</f>
        <v/>
      </c>
      <c r="F511" s="52" t="str">
        <f>IF($A511="","",VLOOKUP($P511,入力!$A$11:$M$310,7,FALSE))</f>
        <v/>
      </c>
      <c r="G511" s="31" t="str">
        <f>IF($A511="","",VLOOKUP($P511,入力!$A$11:$M$310,8,FALSE))</f>
        <v/>
      </c>
      <c r="H511" s="141" t="str">
        <f>IF($A511="","",VLOOKUP($P511,入力!$A$11:$M$310,9,FALSE))</f>
        <v/>
      </c>
      <c r="I511" s="142"/>
      <c r="J511" s="51" t="str">
        <f>IF($A511="","",VLOOKUP($P511,入力!$A$11:$M$310,10,FALSE))</f>
        <v/>
      </c>
      <c r="K511" s="51" t="str">
        <f>IF($A511="","",IF(VLOOKUP($P511,入力!$A$11:$M$310,11,FALSE)=1,"1.自己採取",IF(VLOOKUP($P511,入力!$A$11:$M$310,11,FALSE)=2,"2.医師採取",IF(VLOOKUP($P511,入力!$A$11:$M$310,11,FALSE)=3,"3.希望なし",""))))</f>
        <v/>
      </c>
      <c r="L511" s="51" t="str">
        <f>IF($A511="","",IF(VLOOKUP($P511,入力!$A$11:$M$310,12,FALSE)=1,"1.超音波",IF(VLOOKUP($P511,入力!$A$11:$M$310,12,FALSE)=2,"2.マンモ","")))</f>
        <v/>
      </c>
      <c r="M511" s="51" t="str">
        <f>IF($A511="","",VLOOKUP($P511,入力!$A$11:$M$310,13,FALSE))</f>
        <v/>
      </c>
      <c r="N511" s="57" t="str">
        <f>IF(M511="","",VLOOKUP(M511,医療機関データ!$A$2:$B$800,2,FALSE))</f>
        <v/>
      </c>
      <c r="O511" s="54" t="str">
        <f t="shared" si="49"/>
        <v/>
      </c>
      <c r="P511" s="37">
        <f t="shared" si="50"/>
        <v>257</v>
      </c>
    </row>
    <row r="512" spans="1:16" ht="36" customHeight="1" x14ac:dyDescent="0.15">
      <c r="A512" s="30" t="str">
        <f>IF(入力!$C268="","",入力!$B$2)</f>
        <v/>
      </c>
      <c r="B512" s="31" t="str">
        <f>IF($A512="","",VLOOKUP($P512,入力!$A$11:$M$310,3,FALSE))</f>
        <v/>
      </c>
      <c r="C512" s="31" t="str">
        <f>IF($A512="","",VLOOKUP($P512,入力!$A$11:$M$310,4,FALSE))</f>
        <v/>
      </c>
      <c r="D512" s="31" t="str">
        <f>IF($A512="","",VLOOKUP($P512,入力!$A$11:$M$310,5,FALSE))</f>
        <v/>
      </c>
      <c r="E512" s="31" t="str">
        <f>IF($A512="","",IF(VLOOKUP($P512,入力!$A$11:$M$310,6,FALSE)=1,"本人","家族"))</f>
        <v/>
      </c>
      <c r="F512" s="52" t="str">
        <f>IF($A512="","",VLOOKUP($P512,入力!$A$11:$M$310,7,FALSE))</f>
        <v/>
      </c>
      <c r="G512" s="31" t="str">
        <f>IF($A512="","",VLOOKUP($P512,入力!$A$11:$M$310,8,FALSE))</f>
        <v/>
      </c>
      <c r="H512" s="141" t="str">
        <f>IF($A512="","",VLOOKUP($P512,入力!$A$11:$M$310,9,FALSE))</f>
        <v/>
      </c>
      <c r="I512" s="142"/>
      <c r="J512" s="51" t="str">
        <f>IF($A512="","",VLOOKUP($P512,入力!$A$11:$M$310,10,FALSE))</f>
        <v/>
      </c>
      <c r="K512" s="51" t="str">
        <f>IF($A512="","",IF(VLOOKUP($P512,入力!$A$11:$M$310,11,FALSE)=1,"1.自己採取",IF(VLOOKUP($P512,入力!$A$11:$M$310,11,FALSE)=2,"2.医師採取",IF(VLOOKUP($P512,入力!$A$11:$M$310,11,FALSE)=3,"3.希望なし",""))))</f>
        <v/>
      </c>
      <c r="L512" s="51" t="str">
        <f>IF($A512="","",IF(VLOOKUP($P512,入力!$A$11:$M$310,12,FALSE)=1,"1.超音波",IF(VLOOKUP($P512,入力!$A$11:$M$310,12,FALSE)=2,"2.マンモ","")))</f>
        <v/>
      </c>
      <c r="M512" s="51" t="str">
        <f>IF($A512="","",VLOOKUP($P512,入力!$A$11:$M$310,13,FALSE))</f>
        <v/>
      </c>
      <c r="N512" s="57" t="str">
        <f>IF(M512="","",VLOOKUP(M512,医療機関データ!$A$2:$B$800,2,FALSE))</f>
        <v/>
      </c>
      <c r="O512" s="54" t="str">
        <f t="shared" si="49"/>
        <v/>
      </c>
      <c r="P512" s="37">
        <f t="shared" si="50"/>
        <v>258</v>
      </c>
    </row>
    <row r="513" spans="1:16" ht="36" customHeight="1" x14ac:dyDescent="0.15">
      <c r="A513" s="30" t="str">
        <f>IF(入力!$C269="","",入力!$B$2)</f>
        <v/>
      </c>
      <c r="B513" s="31" t="str">
        <f>IF($A513="","",VLOOKUP($P513,入力!$A$11:$M$310,3,FALSE))</f>
        <v/>
      </c>
      <c r="C513" s="31" t="str">
        <f>IF($A513="","",VLOOKUP($P513,入力!$A$11:$M$310,4,FALSE))</f>
        <v/>
      </c>
      <c r="D513" s="31" t="str">
        <f>IF($A513="","",VLOOKUP($P513,入力!$A$11:$M$310,5,FALSE))</f>
        <v/>
      </c>
      <c r="E513" s="31" t="str">
        <f>IF($A513="","",IF(VLOOKUP($P513,入力!$A$11:$M$310,6,FALSE)=1,"本人","家族"))</f>
        <v/>
      </c>
      <c r="F513" s="52" t="str">
        <f>IF($A513="","",VLOOKUP($P513,入力!$A$11:$M$310,7,FALSE))</f>
        <v/>
      </c>
      <c r="G513" s="31" t="str">
        <f>IF($A513="","",VLOOKUP($P513,入力!$A$11:$M$310,8,FALSE))</f>
        <v/>
      </c>
      <c r="H513" s="141" t="str">
        <f>IF($A513="","",VLOOKUP($P513,入力!$A$11:$M$310,9,FALSE))</f>
        <v/>
      </c>
      <c r="I513" s="142"/>
      <c r="J513" s="51" t="str">
        <f>IF($A513="","",VLOOKUP($P513,入力!$A$11:$M$310,10,FALSE))</f>
        <v/>
      </c>
      <c r="K513" s="51" t="str">
        <f>IF($A513="","",IF(VLOOKUP($P513,入力!$A$11:$M$310,11,FALSE)=1,"1.自己採取",IF(VLOOKUP($P513,入力!$A$11:$M$310,11,FALSE)=2,"2.医師採取",IF(VLOOKUP($P513,入力!$A$11:$M$310,11,FALSE)=3,"3.希望なし",""))))</f>
        <v/>
      </c>
      <c r="L513" s="51" t="str">
        <f>IF($A513="","",IF(VLOOKUP($P513,入力!$A$11:$M$310,12,FALSE)=1,"1.超音波",IF(VLOOKUP($P513,入力!$A$11:$M$310,12,FALSE)=2,"2.マンモ","")))</f>
        <v/>
      </c>
      <c r="M513" s="51" t="str">
        <f>IF($A513="","",VLOOKUP($P513,入力!$A$11:$M$310,13,FALSE))</f>
        <v/>
      </c>
      <c r="N513" s="57" t="str">
        <f>IF(M513="","",VLOOKUP(M513,医療機関データ!$A$2:$B$800,2,FALSE))</f>
        <v/>
      </c>
      <c r="O513" s="54" t="str">
        <f t="shared" si="49"/>
        <v/>
      </c>
      <c r="P513" s="37">
        <f t="shared" si="50"/>
        <v>259</v>
      </c>
    </row>
    <row r="514" spans="1:16" ht="36" customHeight="1" thickBot="1" x14ac:dyDescent="0.2">
      <c r="A514" s="30" t="str">
        <f>IF(入力!$C270="","",入力!$B$2)</f>
        <v/>
      </c>
      <c r="B514" s="31" t="str">
        <f>IF($A514="","",VLOOKUP($P514,入力!$A$11:$M$310,3,FALSE))</f>
        <v/>
      </c>
      <c r="C514" s="31" t="str">
        <f>IF($A514="","",VLOOKUP($P514,入力!$A$11:$M$310,4,FALSE))</f>
        <v/>
      </c>
      <c r="D514" s="31" t="str">
        <f>IF($A514="","",VLOOKUP($P514,入力!$A$11:$M$310,5,FALSE))</f>
        <v/>
      </c>
      <c r="E514" s="31" t="str">
        <f>IF($A514="","",IF(VLOOKUP($P514,入力!$A$11:$M$310,6,FALSE)=1,"本人","家族"))</f>
        <v/>
      </c>
      <c r="F514" s="52" t="str">
        <f>IF($A514="","",VLOOKUP($P514,入力!$A$11:$M$310,7,FALSE))</f>
        <v/>
      </c>
      <c r="G514" s="31" t="str">
        <f>IF($A514="","",VLOOKUP($P514,入力!$A$11:$M$310,8,FALSE))</f>
        <v/>
      </c>
      <c r="H514" s="141" t="str">
        <f>IF($A514="","",VLOOKUP($P514,入力!$A$11:$M$310,9,FALSE))</f>
        <v/>
      </c>
      <c r="I514" s="142"/>
      <c r="J514" s="53" t="str">
        <f>IF($A514="","",VLOOKUP($P514,入力!$A$11:$M$310,10,FALSE))</f>
        <v/>
      </c>
      <c r="K514" s="53" t="str">
        <f>IF($A514="","",IF(VLOOKUP($P514,入力!$A$11:$M$310,11,FALSE)=1,"1.自己採取",IF(VLOOKUP($P514,入力!$A$11:$M$310,11,FALSE)=2,"2.医師採取",IF(VLOOKUP($P514,入力!$A$11:$M$310,11,FALSE)=3,"3.希望なし",""))))</f>
        <v/>
      </c>
      <c r="L514" s="53" t="str">
        <f>IF($A514="","",IF(VLOOKUP($P514,入力!$A$11:$M$310,12,FALSE)=1,"1.超音波",IF(VLOOKUP($P514,入力!$A$11:$M$310,12,FALSE)=2,"2.マンモ","")))</f>
        <v/>
      </c>
      <c r="M514" s="53" t="str">
        <f>IF($A514="","",VLOOKUP($P514,入力!$A$11:$M$310,13,FALSE))</f>
        <v/>
      </c>
      <c r="N514" s="58" t="str">
        <f>IF(M514="","",VLOOKUP(M514,医療機関データ!$A$2:$B$800,2,FALSE))</f>
        <v/>
      </c>
      <c r="O514" s="54" t="str">
        <f t="shared" si="49"/>
        <v/>
      </c>
      <c r="P514" s="37">
        <f t="shared" si="50"/>
        <v>260</v>
      </c>
    </row>
    <row r="515" spans="1:16" ht="21" customHeight="1" x14ac:dyDescent="0.15">
      <c r="A515" s="146" t="s">
        <v>809</v>
      </c>
      <c r="B515" s="47" t="s">
        <v>807</v>
      </c>
      <c r="C515" s="32"/>
      <c r="D515" s="32"/>
      <c r="E515" s="32"/>
      <c r="F515" s="32"/>
      <c r="G515" s="32"/>
      <c r="H515" s="32"/>
      <c r="I515" s="32"/>
      <c r="J515" s="33"/>
      <c r="K515" s="34"/>
      <c r="L515" s="35" t="s">
        <v>8</v>
      </c>
      <c r="M515" s="35" t="s">
        <v>9</v>
      </c>
      <c r="N515" s="36"/>
      <c r="O515" s="55"/>
    </row>
    <row r="516" spans="1:16" ht="21" customHeight="1" x14ac:dyDescent="0.15">
      <c r="A516" s="147"/>
      <c r="B516" s="48" t="s">
        <v>806</v>
      </c>
      <c r="C516" s="38"/>
      <c r="D516" s="38"/>
      <c r="E516" s="38"/>
      <c r="F516" s="38"/>
      <c r="G516" s="38"/>
      <c r="H516" s="38"/>
      <c r="I516" s="38"/>
      <c r="J516" s="38"/>
      <c r="K516" s="39" t="s">
        <v>16</v>
      </c>
      <c r="L516" s="40">
        <f>COUNTIFS(E505:E514,"本人",O505:O514,"&lt;40")</f>
        <v>0</v>
      </c>
      <c r="M516" s="40">
        <f>COUNTIFS(E505:E514,"家族",O505:O514,"&lt;40")</f>
        <v>0</v>
      </c>
      <c r="N516" s="41"/>
    </row>
    <row r="517" spans="1:16" ht="21" customHeight="1" x14ac:dyDescent="0.15">
      <c r="A517" s="147"/>
      <c r="B517" s="48" t="s">
        <v>805</v>
      </c>
      <c r="C517" s="38"/>
      <c r="D517" s="38"/>
      <c r="E517" s="38"/>
      <c r="F517" s="38"/>
      <c r="G517" s="38"/>
      <c r="H517" s="38"/>
      <c r="I517" s="38"/>
      <c r="J517" s="38"/>
      <c r="K517" s="39" t="s">
        <v>17</v>
      </c>
      <c r="L517" s="42">
        <f>COUNTIFS(E505:E514,"本人",O505:O514,"&gt;=40")</f>
        <v>0</v>
      </c>
      <c r="M517" s="43">
        <f>COUNTIFS(E505:E514,"家族",O505:O514,"&gt;=40")</f>
        <v>0</v>
      </c>
      <c r="N517" s="41"/>
    </row>
    <row r="518" spans="1:16" ht="21" customHeight="1" x14ac:dyDescent="0.15">
      <c r="A518" s="147"/>
      <c r="B518" s="48" t="s">
        <v>808</v>
      </c>
      <c r="C518" s="38"/>
      <c r="D518" s="38"/>
      <c r="E518" s="38"/>
      <c r="F518" s="38"/>
      <c r="G518" s="38"/>
      <c r="H518" s="38"/>
      <c r="I518" s="38"/>
      <c r="J518" s="38"/>
      <c r="K518" s="44" t="s">
        <v>18</v>
      </c>
      <c r="L518" s="45">
        <f>SUM(L516:L517)</f>
        <v>0</v>
      </c>
      <c r="M518" s="45">
        <f>SUM(M516:M517)</f>
        <v>0</v>
      </c>
      <c r="N518" s="41"/>
    </row>
    <row r="519" spans="1:16" ht="21" customHeight="1" x14ac:dyDescent="0.15">
      <c r="A519" s="147"/>
      <c r="B519" s="48" t="str">
        <f>$B$19</f>
        <v>⑤申込締切日は、令和8年1月7日（水）です。＜FAXは不可＞</v>
      </c>
      <c r="C519" s="38"/>
      <c r="D519" s="38"/>
      <c r="E519" s="38"/>
      <c r="F519" s="38"/>
      <c r="G519" s="38"/>
      <c r="H519" s="38"/>
      <c r="I519" s="38"/>
      <c r="J519" s="38"/>
      <c r="L519" s="148">
        <f>SUM(L518:M518)</f>
        <v>0</v>
      </c>
      <c r="M519" s="149"/>
    </row>
    <row r="520" spans="1:16" ht="21" customHeight="1" x14ac:dyDescent="0.15">
      <c r="B520" s="123" t="s">
        <v>810</v>
      </c>
      <c r="C520" s="124"/>
      <c r="D520" s="124"/>
      <c r="E520" s="124"/>
      <c r="F520" s="124"/>
      <c r="G520" s="124"/>
      <c r="H520" s="124"/>
      <c r="I520" s="124"/>
      <c r="J520" s="124"/>
      <c r="K520" s="124"/>
      <c r="L520" s="125"/>
    </row>
    <row r="521" spans="1:16" ht="27" customHeight="1" x14ac:dyDescent="0.15">
      <c r="A521" s="155" t="str">
        <f>$A$1</f>
        <v>令和８年度　春季女性生活習慣病予防健診</v>
      </c>
      <c r="B521" s="155"/>
      <c r="C521" s="126"/>
      <c r="D521" s="126"/>
      <c r="E521" s="126"/>
      <c r="F521" s="126"/>
      <c r="G521" s="16"/>
      <c r="H521" s="17"/>
      <c r="I521" s="17"/>
      <c r="M521" s="19"/>
      <c r="N521" s="18">
        <f>N501+1</f>
        <v>27</v>
      </c>
    </row>
    <row r="522" spans="1:16" ht="27" customHeight="1" x14ac:dyDescent="0.15">
      <c r="A522" s="127" t="s">
        <v>0</v>
      </c>
      <c r="B522" s="128"/>
      <c r="C522" s="49"/>
      <c r="D522" s="143" t="s">
        <v>812</v>
      </c>
      <c r="E522" s="143"/>
      <c r="F522" s="143"/>
      <c r="G522" s="143"/>
      <c r="H522" s="20" t="s">
        <v>1</v>
      </c>
      <c r="I522" s="150" t="str">
        <f>$I$2</f>
        <v/>
      </c>
      <c r="J522" s="151"/>
      <c r="K522" s="152"/>
      <c r="L522" s="50" t="s">
        <v>2</v>
      </c>
      <c r="M522" s="132" t="str">
        <f>$M$2</f>
        <v/>
      </c>
      <c r="N522" s="132"/>
    </row>
    <row r="523" spans="1:16" ht="27" customHeight="1" thickBot="1" x14ac:dyDescent="0.2">
      <c r="A523" s="21" t="s">
        <v>3</v>
      </c>
      <c r="B523" s="22">
        <f>$B$3</f>
        <v>278</v>
      </c>
      <c r="C523" s="109"/>
      <c r="D523" s="133" t="str">
        <f>$D$3</f>
        <v>東京金属事業健康保険組合</v>
      </c>
      <c r="E523" s="133"/>
      <c r="F523" s="133"/>
      <c r="G523" s="133"/>
      <c r="H523" s="23" t="s">
        <v>4</v>
      </c>
      <c r="I523" s="134" t="str">
        <f>$I$3</f>
        <v/>
      </c>
      <c r="J523" s="135"/>
      <c r="K523" s="136"/>
      <c r="L523" s="46" t="s">
        <v>5</v>
      </c>
      <c r="M523" s="137" t="str">
        <f>$M$3</f>
        <v/>
      </c>
      <c r="N523" s="138"/>
    </row>
    <row r="524" spans="1:16" ht="48" customHeight="1" x14ac:dyDescent="0.15">
      <c r="A524" s="24" t="s">
        <v>801</v>
      </c>
      <c r="B524" s="25" t="s">
        <v>802</v>
      </c>
      <c r="C524" s="26" t="s">
        <v>14</v>
      </c>
      <c r="D524" s="27" t="s">
        <v>800</v>
      </c>
      <c r="E524" s="27" t="s">
        <v>6</v>
      </c>
      <c r="F524" s="27" t="s">
        <v>7</v>
      </c>
      <c r="G524" s="28" t="s">
        <v>796</v>
      </c>
      <c r="H524" s="144" t="s">
        <v>15</v>
      </c>
      <c r="I524" s="145"/>
      <c r="J524" s="27" t="s">
        <v>793</v>
      </c>
      <c r="K524" s="14" t="s">
        <v>10</v>
      </c>
      <c r="L524" s="15" t="s">
        <v>11</v>
      </c>
      <c r="M524" s="4" t="s">
        <v>12</v>
      </c>
      <c r="N524" s="29" t="s">
        <v>13</v>
      </c>
    </row>
    <row r="525" spans="1:16" ht="36" customHeight="1" x14ac:dyDescent="0.15">
      <c r="A525" s="30" t="str">
        <f>IF(入力!$C271="","",入力!$B$2)</f>
        <v/>
      </c>
      <c r="B525" s="31" t="str">
        <f>IF($A525="","",VLOOKUP($P525,入力!$A$11:$M$310,3,FALSE))</f>
        <v/>
      </c>
      <c r="C525" s="31" t="str">
        <f>IF($A525="","",VLOOKUP($P525,入力!$A$11:$M$310,4,FALSE))</f>
        <v/>
      </c>
      <c r="D525" s="31" t="str">
        <f>IF($A525="","",VLOOKUP($P525,入力!$A$11:$M$310,5,FALSE))</f>
        <v/>
      </c>
      <c r="E525" s="31" t="str">
        <f>IF($A525="","",IF(VLOOKUP($P525,入力!$A$11:$M$310,6,FALSE)=1,"本人","家族"))</f>
        <v/>
      </c>
      <c r="F525" s="52" t="str">
        <f>IF($A525="","",VLOOKUP($P525,入力!$A$11:$M$310,7,FALSE))</f>
        <v/>
      </c>
      <c r="G525" s="31" t="str">
        <f>IF($A525="","",VLOOKUP($P525,入力!$A$11:$M$310,8,FALSE))</f>
        <v/>
      </c>
      <c r="H525" s="141" t="str">
        <f>IF($A525="","",VLOOKUP($P525,入力!$A$11:$M$310,9,FALSE))</f>
        <v/>
      </c>
      <c r="I525" s="142"/>
      <c r="J525" s="51" t="str">
        <f>IF($A525="","",VLOOKUP($P525,入力!$A$11:$M$310,10,FALSE))</f>
        <v/>
      </c>
      <c r="K525" s="51" t="str">
        <f>IF($A525="","",IF(VLOOKUP($P525,入力!$A$11:$M$310,11,FALSE)=1,"1.自己採取",IF(VLOOKUP($P525,入力!$A$11:$M$310,11,FALSE)=2,"2.医師採取",IF(VLOOKUP($P525,入力!$A$11:$M$310,11,FALSE)=3,"3.希望なし",""))))</f>
        <v/>
      </c>
      <c r="L525" s="51" t="str">
        <f>IF($A525="","",IF(VLOOKUP($P525,入力!$A$11:$M$310,12,FALSE)=1,"1.超音波",IF(VLOOKUP($P525,入力!$A$11:$M$310,12,FALSE)=2,"2.マンモ","")))</f>
        <v/>
      </c>
      <c r="M525" s="51" t="str">
        <f>IF($A525="","",VLOOKUP($P525,入力!$A$11:$M$310,13,FALSE))</f>
        <v/>
      </c>
      <c r="N525" s="57" t="str">
        <f>IF(M525="","",VLOOKUP(M525,医療機関データ!$A$2:$B$800,2,FALSE))</f>
        <v/>
      </c>
      <c r="O525" s="54" t="str">
        <f>IF(B525="","",DATEDIF(F525,45747,"Y"))</f>
        <v/>
      </c>
      <c r="P525" s="37">
        <f>P514+1</f>
        <v>261</v>
      </c>
    </row>
    <row r="526" spans="1:16" ht="36" customHeight="1" x14ac:dyDescent="0.15">
      <c r="A526" s="30" t="str">
        <f>IF(入力!$C272="","",入力!$B$2)</f>
        <v/>
      </c>
      <c r="B526" s="31" t="str">
        <f>IF($A526="","",VLOOKUP($P526,入力!$A$11:$M$310,3,FALSE))</f>
        <v/>
      </c>
      <c r="C526" s="31" t="str">
        <f>IF($A526="","",VLOOKUP($P526,入力!$A$11:$M$310,4,FALSE))</f>
        <v/>
      </c>
      <c r="D526" s="31" t="str">
        <f>IF($A526="","",VLOOKUP($P526,入力!$A$11:$M$310,5,FALSE))</f>
        <v/>
      </c>
      <c r="E526" s="31" t="str">
        <f>IF($A526="","",IF(VLOOKUP($P526,入力!$A$11:$M$310,6,FALSE)=1,"本人","家族"))</f>
        <v/>
      </c>
      <c r="F526" s="52" t="str">
        <f>IF($A526="","",VLOOKUP($P526,入力!$A$11:$M$310,7,FALSE))</f>
        <v/>
      </c>
      <c r="G526" s="31" t="str">
        <f>IF($A526="","",VLOOKUP($P526,入力!$A$11:$M$310,8,FALSE))</f>
        <v/>
      </c>
      <c r="H526" s="141" t="str">
        <f>IF($A526="","",VLOOKUP($P526,入力!$A$11:$M$310,9,FALSE))</f>
        <v/>
      </c>
      <c r="I526" s="142"/>
      <c r="J526" s="51" t="str">
        <f>IF($A526="","",VLOOKUP($P526,入力!$A$11:$M$310,10,FALSE))</f>
        <v/>
      </c>
      <c r="K526" s="51" t="str">
        <f>IF($A526="","",IF(VLOOKUP($P526,入力!$A$11:$M$310,11,FALSE)=1,"1.自己採取",IF(VLOOKUP($P526,入力!$A$11:$M$310,11,FALSE)=2,"2.医師採取",IF(VLOOKUP($P526,入力!$A$11:$M$310,11,FALSE)=3,"3.希望なし",""))))</f>
        <v/>
      </c>
      <c r="L526" s="51" t="str">
        <f>IF($A526="","",IF(VLOOKUP($P526,入力!$A$11:$M$310,12,FALSE)=1,"1.超音波",IF(VLOOKUP($P526,入力!$A$11:$M$310,12,FALSE)=2,"2.マンモ","")))</f>
        <v/>
      </c>
      <c r="M526" s="51" t="str">
        <f>IF($A526="","",VLOOKUP($P526,入力!$A$11:$M$310,13,FALSE))</f>
        <v/>
      </c>
      <c r="N526" s="57" t="str">
        <f>IF(M526="","",VLOOKUP(M526,医療機関データ!$A$2:$B$800,2,FALSE))</f>
        <v/>
      </c>
      <c r="O526" s="54" t="str">
        <f t="shared" ref="O526:O534" si="51">IF(B526="","",DATEDIF(F526,45747,"Y"))</f>
        <v/>
      </c>
      <c r="P526" s="37">
        <f>P525+1</f>
        <v>262</v>
      </c>
    </row>
    <row r="527" spans="1:16" ht="36" customHeight="1" x14ac:dyDescent="0.15">
      <c r="A527" s="30" t="str">
        <f>IF(入力!$C273="","",入力!$B$2)</f>
        <v/>
      </c>
      <c r="B527" s="31" t="str">
        <f>IF($A527="","",VLOOKUP($P527,入力!$A$11:$M$310,3,FALSE))</f>
        <v/>
      </c>
      <c r="C527" s="31" t="str">
        <f>IF($A527="","",VLOOKUP($P527,入力!$A$11:$M$310,4,FALSE))</f>
        <v/>
      </c>
      <c r="D527" s="31" t="str">
        <f>IF($A527="","",VLOOKUP($P527,入力!$A$11:$M$310,5,FALSE))</f>
        <v/>
      </c>
      <c r="E527" s="31" t="str">
        <f>IF($A527="","",IF(VLOOKUP($P527,入力!$A$11:$M$310,6,FALSE)=1,"本人","家族"))</f>
        <v/>
      </c>
      <c r="F527" s="52" t="str">
        <f>IF($A527="","",VLOOKUP($P527,入力!$A$11:$M$310,7,FALSE))</f>
        <v/>
      </c>
      <c r="G527" s="31" t="str">
        <f>IF($A527="","",VLOOKUP($P527,入力!$A$11:$M$310,8,FALSE))</f>
        <v/>
      </c>
      <c r="H527" s="141" t="str">
        <f>IF($A527="","",VLOOKUP($P527,入力!$A$11:$M$310,9,FALSE))</f>
        <v/>
      </c>
      <c r="I527" s="142"/>
      <c r="J527" s="51" t="str">
        <f>IF($A527="","",VLOOKUP($P527,入力!$A$11:$M$310,10,FALSE))</f>
        <v/>
      </c>
      <c r="K527" s="51" t="str">
        <f>IF($A527="","",IF(VLOOKUP($P527,入力!$A$11:$M$310,11,FALSE)=1,"1.自己採取",IF(VLOOKUP($P527,入力!$A$11:$M$310,11,FALSE)=2,"2.医師採取",IF(VLOOKUP($P527,入力!$A$11:$M$310,11,FALSE)=3,"3.希望なし",""))))</f>
        <v/>
      </c>
      <c r="L527" s="51" t="str">
        <f>IF($A527="","",IF(VLOOKUP($P527,入力!$A$11:$M$310,12,FALSE)=1,"1.超音波",IF(VLOOKUP($P527,入力!$A$11:$M$310,12,FALSE)=2,"2.マンモ","")))</f>
        <v/>
      </c>
      <c r="M527" s="51" t="str">
        <f>IF($A527="","",VLOOKUP($P527,入力!$A$11:$M$310,13,FALSE))</f>
        <v/>
      </c>
      <c r="N527" s="57" t="str">
        <f>IF(M527="","",VLOOKUP(M527,医療機関データ!$A$2:$B$800,2,FALSE))</f>
        <v/>
      </c>
      <c r="O527" s="54" t="str">
        <f t="shared" si="51"/>
        <v/>
      </c>
      <c r="P527" s="37">
        <f t="shared" ref="P527:P534" si="52">P526+1</f>
        <v>263</v>
      </c>
    </row>
    <row r="528" spans="1:16" ht="36" customHeight="1" x14ac:dyDescent="0.15">
      <c r="A528" s="30" t="str">
        <f>IF(入力!$C274="","",入力!$B$2)</f>
        <v/>
      </c>
      <c r="B528" s="31" t="str">
        <f>IF($A528="","",VLOOKUP($P528,入力!$A$11:$M$310,3,FALSE))</f>
        <v/>
      </c>
      <c r="C528" s="31" t="str">
        <f>IF($A528="","",VLOOKUP($P528,入力!$A$11:$M$310,4,FALSE))</f>
        <v/>
      </c>
      <c r="D528" s="31" t="str">
        <f>IF($A528="","",VLOOKUP($P528,入力!$A$11:$M$310,5,FALSE))</f>
        <v/>
      </c>
      <c r="E528" s="31" t="str">
        <f>IF($A528="","",IF(VLOOKUP($P528,入力!$A$11:$M$310,6,FALSE)=1,"本人","家族"))</f>
        <v/>
      </c>
      <c r="F528" s="52" t="str">
        <f>IF($A528="","",VLOOKUP($P528,入力!$A$11:$M$310,7,FALSE))</f>
        <v/>
      </c>
      <c r="G528" s="31" t="str">
        <f>IF($A528="","",VLOOKUP($P528,入力!$A$11:$M$310,8,FALSE))</f>
        <v/>
      </c>
      <c r="H528" s="141" t="str">
        <f>IF($A528="","",VLOOKUP($P528,入力!$A$11:$M$310,9,FALSE))</f>
        <v/>
      </c>
      <c r="I528" s="142"/>
      <c r="J528" s="51" t="str">
        <f>IF($A528="","",VLOOKUP($P528,入力!$A$11:$M$310,10,FALSE))</f>
        <v/>
      </c>
      <c r="K528" s="51" t="str">
        <f>IF($A528="","",IF(VLOOKUP($P528,入力!$A$11:$M$310,11,FALSE)=1,"1.自己採取",IF(VLOOKUP($P528,入力!$A$11:$M$310,11,FALSE)=2,"2.医師採取",IF(VLOOKUP($P528,入力!$A$11:$M$310,11,FALSE)=3,"3.希望なし",""))))</f>
        <v/>
      </c>
      <c r="L528" s="51" t="str">
        <f>IF($A528="","",IF(VLOOKUP($P528,入力!$A$11:$M$310,12,FALSE)=1,"1.超音波",IF(VLOOKUP($P528,入力!$A$11:$M$310,12,FALSE)=2,"2.マンモ","")))</f>
        <v/>
      </c>
      <c r="M528" s="51" t="str">
        <f>IF($A528="","",VLOOKUP($P528,入力!$A$11:$M$310,13,FALSE))</f>
        <v/>
      </c>
      <c r="N528" s="57" t="str">
        <f>IF(M528="","",VLOOKUP(M528,医療機関データ!$A$2:$B$800,2,FALSE))</f>
        <v/>
      </c>
      <c r="O528" s="54" t="str">
        <f t="shared" si="51"/>
        <v/>
      </c>
      <c r="P528" s="37">
        <f t="shared" si="52"/>
        <v>264</v>
      </c>
    </row>
    <row r="529" spans="1:16" ht="36" customHeight="1" x14ac:dyDescent="0.15">
      <c r="A529" s="30" t="str">
        <f>IF(入力!$C275="","",入力!$B$2)</f>
        <v/>
      </c>
      <c r="B529" s="31" t="str">
        <f>IF($A529="","",VLOOKUP($P529,入力!$A$11:$M$310,3,FALSE))</f>
        <v/>
      </c>
      <c r="C529" s="31" t="str">
        <f>IF($A529="","",VLOOKUP($P529,入力!$A$11:$M$310,4,FALSE))</f>
        <v/>
      </c>
      <c r="D529" s="31" t="str">
        <f>IF($A529="","",VLOOKUP($P529,入力!$A$11:$M$310,5,FALSE))</f>
        <v/>
      </c>
      <c r="E529" s="31" t="str">
        <f>IF($A529="","",IF(VLOOKUP($P529,入力!$A$11:$M$310,6,FALSE)=1,"本人","家族"))</f>
        <v/>
      </c>
      <c r="F529" s="52" t="str">
        <f>IF($A529="","",VLOOKUP($P529,入力!$A$11:$M$310,7,FALSE))</f>
        <v/>
      </c>
      <c r="G529" s="31" t="str">
        <f>IF($A529="","",VLOOKUP($P529,入力!$A$11:$M$310,8,FALSE))</f>
        <v/>
      </c>
      <c r="H529" s="141" t="str">
        <f>IF($A529="","",VLOOKUP($P529,入力!$A$11:$M$310,9,FALSE))</f>
        <v/>
      </c>
      <c r="I529" s="142"/>
      <c r="J529" s="51" t="str">
        <f>IF($A529="","",VLOOKUP($P529,入力!$A$11:$M$310,10,FALSE))</f>
        <v/>
      </c>
      <c r="K529" s="51" t="str">
        <f>IF($A529="","",IF(VLOOKUP($P529,入力!$A$11:$M$310,11,FALSE)=1,"1.自己採取",IF(VLOOKUP($P529,入力!$A$11:$M$310,11,FALSE)=2,"2.医師採取",IF(VLOOKUP($P529,入力!$A$11:$M$310,11,FALSE)=3,"3.希望なし",""))))</f>
        <v/>
      </c>
      <c r="L529" s="51" t="str">
        <f>IF($A529="","",IF(VLOOKUP($P529,入力!$A$11:$M$310,12,FALSE)=1,"1.超音波",IF(VLOOKUP($P529,入力!$A$11:$M$310,12,FALSE)=2,"2.マンモ","")))</f>
        <v/>
      </c>
      <c r="M529" s="51" t="str">
        <f>IF($A529="","",VLOOKUP($P529,入力!$A$11:$M$310,13,FALSE))</f>
        <v/>
      </c>
      <c r="N529" s="57" t="str">
        <f>IF(M529="","",VLOOKUP(M529,医療機関データ!$A$2:$B$800,2,FALSE))</f>
        <v/>
      </c>
      <c r="O529" s="54" t="str">
        <f t="shared" si="51"/>
        <v/>
      </c>
      <c r="P529" s="37">
        <f t="shared" si="52"/>
        <v>265</v>
      </c>
    </row>
    <row r="530" spans="1:16" ht="36" customHeight="1" x14ac:dyDescent="0.15">
      <c r="A530" s="30" t="str">
        <f>IF(入力!$C276="","",入力!$B$2)</f>
        <v/>
      </c>
      <c r="B530" s="31" t="str">
        <f>IF($A530="","",VLOOKUP($P530,入力!$A$11:$M$310,3,FALSE))</f>
        <v/>
      </c>
      <c r="C530" s="31" t="str">
        <f>IF($A530="","",VLOOKUP($P530,入力!$A$11:$M$310,4,FALSE))</f>
        <v/>
      </c>
      <c r="D530" s="31" t="str">
        <f>IF($A530="","",VLOOKUP($P530,入力!$A$11:$M$310,5,FALSE))</f>
        <v/>
      </c>
      <c r="E530" s="31" t="str">
        <f>IF($A530="","",IF(VLOOKUP($P530,入力!$A$11:$M$310,6,FALSE)=1,"本人","家族"))</f>
        <v/>
      </c>
      <c r="F530" s="52" t="str">
        <f>IF($A530="","",VLOOKUP($P530,入力!$A$11:$M$310,7,FALSE))</f>
        <v/>
      </c>
      <c r="G530" s="31" t="str">
        <f>IF($A530="","",VLOOKUP($P530,入力!$A$11:$M$310,8,FALSE))</f>
        <v/>
      </c>
      <c r="H530" s="141" t="str">
        <f>IF($A530="","",VLOOKUP($P530,入力!$A$11:$M$310,9,FALSE))</f>
        <v/>
      </c>
      <c r="I530" s="142"/>
      <c r="J530" s="51" t="str">
        <f>IF($A530="","",VLOOKUP($P530,入力!$A$11:$M$310,10,FALSE))</f>
        <v/>
      </c>
      <c r="K530" s="51" t="str">
        <f>IF($A530="","",IF(VLOOKUP($P530,入力!$A$11:$M$310,11,FALSE)=1,"1.自己採取",IF(VLOOKUP($P530,入力!$A$11:$M$310,11,FALSE)=2,"2.医師採取",IF(VLOOKUP($P530,入力!$A$11:$M$310,11,FALSE)=3,"3.希望なし",""))))</f>
        <v/>
      </c>
      <c r="L530" s="51" t="str">
        <f>IF($A530="","",IF(VLOOKUP($P530,入力!$A$11:$M$310,12,FALSE)=1,"1.超音波",IF(VLOOKUP($P530,入力!$A$11:$M$310,12,FALSE)=2,"2.マンモ","")))</f>
        <v/>
      </c>
      <c r="M530" s="51" t="str">
        <f>IF($A530="","",VLOOKUP($P530,入力!$A$11:$M$310,13,FALSE))</f>
        <v/>
      </c>
      <c r="N530" s="57" t="str">
        <f>IF(M530="","",VLOOKUP(M530,医療機関データ!$A$2:$B$800,2,FALSE))</f>
        <v/>
      </c>
      <c r="O530" s="54" t="str">
        <f t="shared" si="51"/>
        <v/>
      </c>
      <c r="P530" s="37">
        <f t="shared" si="52"/>
        <v>266</v>
      </c>
    </row>
    <row r="531" spans="1:16" ht="36" customHeight="1" x14ac:dyDescent="0.15">
      <c r="A531" s="30" t="str">
        <f>IF(入力!$C277="","",入力!$B$2)</f>
        <v/>
      </c>
      <c r="B531" s="31" t="str">
        <f>IF($A531="","",VLOOKUP($P531,入力!$A$11:$M$310,3,FALSE))</f>
        <v/>
      </c>
      <c r="C531" s="31" t="str">
        <f>IF($A531="","",VLOOKUP($P531,入力!$A$11:$M$310,4,FALSE))</f>
        <v/>
      </c>
      <c r="D531" s="31" t="str">
        <f>IF($A531="","",VLOOKUP($P531,入力!$A$11:$M$310,5,FALSE))</f>
        <v/>
      </c>
      <c r="E531" s="31" t="str">
        <f>IF($A531="","",IF(VLOOKUP($P531,入力!$A$11:$M$310,6,FALSE)=1,"本人","家族"))</f>
        <v/>
      </c>
      <c r="F531" s="52" t="str">
        <f>IF($A531="","",VLOOKUP($P531,入力!$A$11:$M$310,7,FALSE))</f>
        <v/>
      </c>
      <c r="G531" s="31" t="str">
        <f>IF($A531="","",VLOOKUP($P531,入力!$A$11:$M$310,8,FALSE))</f>
        <v/>
      </c>
      <c r="H531" s="141" t="str">
        <f>IF($A531="","",VLOOKUP($P531,入力!$A$11:$M$310,9,FALSE))</f>
        <v/>
      </c>
      <c r="I531" s="142"/>
      <c r="J531" s="51" t="str">
        <f>IF($A531="","",VLOOKUP($P531,入力!$A$11:$M$310,10,FALSE))</f>
        <v/>
      </c>
      <c r="K531" s="51" t="str">
        <f>IF($A531="","",IF(VLOOKUP($P531,入力!$A$11:$M$310,11,FALSE)=1,"1.自己採取",IF(VLOOKUP($P531,入力!$A$11:$M$310,11,FALSE)=2,"2.医師採取",IF(VLOOKUP($P531,入力!$A$11:$M$310,11,FALSE)=3,"3.希望なし",""))))</f>
        <v/>
      </c>
      <c r="L531" s="51" t="str">
        <f>IF($A531="","",IF(VLOOKUP($P531,入力!$A$11:$M$310,12,FALSE)=1,"1.超音波",IF(VLOOKUP($P531,入力!$A$11:$M$310,12,FALSE)=2,"2.マンモ","")))</f>
        <v/>
      </c>
      <c r="M531" s="51" t="str">
        <f>IF($A531="","",VLOOKUP($P531,入力!$A$11:$M$310,13,FALSE))</f>
        <v/>
      </c>
      <c r="N531" s="57" t="str">
        <f>IF(M531="","",VLOOKUP(M531,医療機関データ!$A$2:$B$800,2,FALSE))</f>
        <v/>
      </c>
      <c r="O531" s="54" t="str">
        <f t="shared" si="51"/>
        <v/>
      </c>
      <c r="P531" s="37">
        <f t="shared" si="52"/>
        <v>267</v>
      </c>
    </row>
    <row r="532" spans="1:16" ht="36" customHeight="1" x14ac:dyDescent="0.15">
      <c r="A532" s="30" t="str">
        <f>IF(入力!$C278="","",入力!$B$2)</f>
        <v/>
      </c>
      <c r="B532" s="31" t="str">
        <f>IF($A532="","",VLOOKUP($P532,入力!$A$11:$M$310,3,FALSE))</f>
        <v/>
      </c>
      <c r="C532" s="31" t="str">
        <f>IF($A532="","",VLOOKUP($P532,入力!$A$11:$M$310,4,FALSE))</f>
        <v/>
      </c>
      <c r="D532" s="31" t="str">
        <f>IF($A532="","",VLOOKUP($P532,入力!$A$11:$M$310,5,FALSE))</f>
        <v/>
      </c>
      <c r="E532" s="31" t="str">
        <f>IF($A532="","",IF(VLOOKUP($P532,入力!$A$11:$M$310,6,FALSE)=1,"本人","家族"))</f>
        <v/>
      </c>
      <c r="F532" s="52" t="str">
        <f>IF($A532="","",VLOOKUP($P532,入力!$A$11:$M$310,7,FALSE))</f>
        <v/>
      </c>
      <c r="G532" s="31" t="str">
        <f>IF($A532="","",VLOOKUP($P532,入力!$A$11:$M$310,8,FALSE))</f>
        <v/>
      </c>
      <c r="H532" s="141" t="str">
        <f>IF($A532="","",VLOOKUP($P532,入力!$A$11:$M$310,9,FALSE))</f>
        <v/>
      </c>
      <c r="I532" s="142"/>
      <c r="J532" s="51" t="str">
        <f>IF($A532="","",VLOOKUP($P532,入力!$A$11:$M$310,10,FALSE))</f>
        <v/>
      </c>
      <c r="K532" s="51" t="str">
        <f>IF($A532="","",IF(VLOOKUP($P532,入力!$A$11:$M$310,11,FALSE)=1,"1.自己採取",IF(VLOOKUP($P532,入力!$A$11:$M$310,11,FALSE)=2,"2.医師採取",IF(VLOOKUP($P532,入力!$A$11:$M$310,11,FALSE)=3,"3.希望なし",""))))</f>
        <v/>
      </c>
      <c r="L532" s="51" t="str">
        <f>IF($A532="","",IF(VLOOKUP($P532,入力!$A$11:$M$310,12,FALSE)=1,"1.超音波",IF(VLOOKUP($P532,入力!$A$11:$M$310,12,FALSE)=2,"2.マンモ","")))</f>
        <v/>
      </c>
      <c r="M532" s="51" t="str">
        <f>IF($A532="","",VLOOKUP($P532,入力!$A$11:$M$310,13,FALSE))</f>
        <v/>
      </c>
      <c r="N532" s="57" t="str">
        <f>IF(M532="","",VLOOKUP(M532,医療機関データ!$A$2:$B$800,2,FALSE))</f>
        <v/>
      </c>
      <c r="O532" s="54" t="str">
        <f t="shared" si="51"/>
        <v/>
      </c>
      <c r="P532" s="37">
        <f t="shared" si="52"/>
        <v>268</v>
      </c>
    </row>
    <row r="533" spans="1:16" ht="36" customHeight="1" x14ac:dyDescent="0.15">
      <c r="A533" s="30" t="str">
        <f>IF(入力!$C279="","",入力!$B$2)</f>
        <v/>
      </c>
      <c r="B533" s="31" t="str">
        <f>IF($A533="","",VLOOKUP($P533,入力!$A$11:$M$310,3,FALSE))</f>
        <v/>
      </c>
      <c r="C533" s="31" t="str">
        <f>IF($A533="","",VLOOKUP($P533,入力!$A$11:$M$310,4,FALSE))</f>
        <v/>
      </c>
      <c r="D533" s="31" t="str">
        <f>IF($A533="","",VLOOKUP($P533,入力!$A$11:$M$310,5,FALSE))</f>
        <v/>
      </c>
      <c r="E533" s="31" t="str">
        <f>IF($A533="","",IF(VLOOKUP($P533,入力!$A$11:$M$310,6,FALSE)=1,"本人","家族"))</f>
        <v/>
      </c>
      <c r="F533" s="52" t="str">
        <f>IF($A533="","",VLOOKUP($P533,入力!$A$11:$M$310,7,FALSE))</f>
        <v/>
      </c>
      <c r="G533" s="31" t="str">
        <f>IF($A533="","",VLOOKUP($P533,入力!$A$11:$M$310,8,FALSE))</f>
        <v/>
      </c>
      <c r="H533" s="141" t="str">
        <f>IF($A533="","",VLOOKUP($P533,入力!$A$11:$M$310,9,FALSE))</f>
        <v/>
      </c>
      <c r="I533" s="142"/>
      <c r="J533" s="51" t="str">
        <f>IF($A533="","",VLOOKUP($P533,入力!$A$11:$M$310,10,FALSE))</f>
        <v/>
      </c>
      <c r="K533" s="51" t="str">
        <f>IF($A533="","",IF(VLOOKUP($P533,入力!$A$11:$M$310,11,FALSE)=1,"1.自己採取",IF(VLOOKUP($P533,入力!$A$11:$M$310,11,FALSE)=2,"2.医師採取",IF(VLOOKUP($P533,入力!$A$11:$M$310,11,FALSE)=3,"3.希望なし",""))))</f>
        <v/>
      </c>
      <c r="L533" s="51" t="str">
        <f>IF($A533="","",IF(VLOOKUP($P533,入力!$A$11:$M$310,12,FALSE)=1,"1.超音波",IF(VLOOKUP($P533,入力!$A$11:$M$310,12,FALSE)=2,"2.マンモ","")))</f>
        <v/>
      </c>
      <c r="M533" s="51" t="str">
        <f>IF($A533="","",VLOOKUP($P533,入力!$A$11:$M$310,13,FALSE))</f>
        <v/>
      </c>
      <c r="N533" s="57" t="str">
        <f>IF(M533="","",VLOOKUP(M533,医療機関データ!$A$2:$B$800,2,FALSE))</f>
        <v/>
      </c>
      <c r="O533" s="54" t="str">
        <f t="shared" si="51"/>
        <v/>
      </c>
      <c r="P533" s="37">
        <f t="shared" si="52"/>
        <v>269</v>
      </c>
    </row>
    <row r="534" spans="1:16" ht="36" customHeight="1" thickBot="1" x14ac:dyDescent="0.2">
      <c r="A534" s="30" t="str">
        <f>IF(入力!$C280="","",入力!$B$2)</f>
        <v/>
      </c>
      <c r="B534" s="31" t="str">
        <f>IF($A534="","",VLOOKUP($P534,入力!$A$11:$M$310,3,FALSE))</f>
        <v/>
      </c>
      <c r="C534" s="31" t="str">
        <f>IF($A534="","",VLOOKUP($P534,入力!$A$11:$M$310,4,FALSE))</f>
        <v/>
      </c>
      <c r="D534" s="31" t="str">
        <f>IF($A534="","",VLOOKUP($P534,入力!$A$11:$M$310,5,FALSE))</f>
        <v/>
      </c>
      <c r="E534" s="31" t="str">
        <f>IF($A534="","",IF(VLOOKUP($P534,入力!$A$11:$M$310,6,FALSE)=1,"本人","家族"))</f>
        <v/>
      </c>
      <c r="F534" s="52" t="str">
        <f>IF($A534="","",VLOOKUP($P534,入力!$A$11:$M$310,7,FALSE))</f>
        <v/>
      </c>
      <c r="G534" s="31" t="str">
        <f>IF($A534="","",VLOOKUP($P534,入力!$A$11:$M$310,8,FALSE))</f>
        <v/>
      </c>
      <c r="H534" s="141" t="str">
        <f>IF($A534="","",VLOOKUP($P534,入力!$A$11:$M$310,9,FALSE))</f>
        <v/>
      </c>
      <c r="I534" s="142"/>
      <c r="J534" s="53" t="str">
        <f>IF($A534="","",VLOOKUP($P534,入力!$A$11:$M$310,10,FALSE))</f>
        <v/>
      </c>
      <c r="K534" s="53" t="str">
        <f>IF($A534="","",IF(VLOOKUP($P534,入力!$A$11:$M$310,11,FALSE)=1,"1.自己採取",IF(VLOOKUP($P534,入力!$A$11:$M$310,11,FALSE)=2,"2.医師採取",IF(VLOOKUP($P534,入力!$A$11:$M$310,11,FALSE)=3,"3.希望なし",""))))</f>
        <v/>
      </c>
      <c r="L534" s="53" t="str">
        <f>IF($A534="","",IF(VLOOKUP($P534,入力!$A$11:$M$310,12,FALSE)=1,"1.超音波",IF(VLOOKUP($P534,入力!$A$11:$M$310,12,FALSE)=2,"2.マンモ","")))</f>
        <v/>
      </c>
      <c r="M534" s="53" t="str">
        <f>IF($A534="","",VLOOKUP($P534,入力!$A$11:$M$310,13,FALSE))</f>
        <v/>
      </c>
      <c r="N534" s="58" t="str">
        <f>IF(M534="","",VLOOKUP(M534,医療機関データ!$A$2:$B$800,2,FALSE))</f>
        <v/>
      </c>
      <c r="O534" s="54" t="str">
        <f t="shared" si="51"/>
        <v/>
      </c>
      <c r="P534" s="37">
        <f t="shared" si="52"/>
        <v>270</v>
      </c>
    </row>
    <row r="535" spans="1:16" ht="21" customHeight="1" x14ac:dyDescent="0.15">
      <c r="A535" s="146" t="s">
        <v>809</v>
      </c>
      <c r="B535" s="47" t="s">
        <v>807</v>
      </c>
      <c r="C535" s="32"/>
      <c r="D535" s="32"/>
      <c r="E535" s="32"/>
      <c r="F535" s="32"/>
      <c r="G535" s="32"/>
      <c r="H535" s="32"/>
      <c r="I535" s="32"/>
      <c r="J535" s="33"/>
      <c r="K535" s="34"/>
      <c r="L535" s="35" t="s">
        <v>8</v>
      </c>
      <c r="M535" s="35" t="s">
        <v>9</v>
      </c>
      <c r="N535" s="36"/>
      <c r="O535" s="55"/>
    </row>
    <row r="536" spans="1:16" ht="21" customHeight="1" x14ac:dyDescent="0.15">
      <c r="A536" s="147"/>
      <c r="B536" s="48" t="s">
        <v>806</v>
      </c>
      <c r="C536" s="38"/>
      <c r="D536" s="38"/>
      <c r="E536" s="38"/>
      <c r="F536" s="38"/>
      <c r="G536" s="38"/>
      <c r="H536" s="38"/>
      <c r="I536" s="38"/>
      <c r="J536" s="38"/>
      <c r="K536" s="39" t="s">
        <v>16</v>
      </c>
      <c r="L536" s="40">
        <f>COUNTIFS(E525:E534,"本人",O525:O534,"&lt;40")</f>
        <v>0</v>
      </c>
      <c r="M536" s="40">
        <f>COUNTIFS(E525:E534,"家族",O525:O534,"&lt;40")</f>
        <v>0</v>
      </c>
      <c r="N536" s="41"/>
    </row>
    <row r="537" spans="1:16" ht="21" customHeight="1" x14ac:dyDescent="0.15">
      <c r="A537" s="147"/>
      <c r="B537" s="48" t="s">
        <v>805</v>
      </c>
      <c r="C537" s="38"/>
      <c r="D537" s="38"/>
      <c r="E537" s="38"/>
      <c r="F537" s="38"/>
      <c r="G537" s="38"/>
      <c r="H537" s="38"/>
      <c r="I537" s="38"/>
      <c r="J537" s="38"/>
      <c r="K537" s="39" t="s">
        <v>17</v>
      </c>
      <c r="L537" s="42">
        <f>COUNTIFS(E525:E534,"本人",O525:O534,"&gt;=40")</f>
        <v>0</v>
      </c>
      <c r="M537" s="43">
        <f>COUNTIFS(E525:E534,"家族",O525:O534,"&gt;=40")</f>
        <v>0</v>
      </c>
      <c r="N537" s="41"/>
    </row>
    <row r="538" spans="1:16" ht="21" customHeight="1" x14ac:dyDescent="0.15">
      <c r="A538" s="147"/>
      <c r="B538" s="48" t="s">
        <v>808</v>
      </c>
      <c r="C538" s="38"/>
      <c r="D538" s="38"/>
      <c r="E538" s="38"/>
      <c r="F538" s="38"/>
      <c r="G538" s="38"/>
      <c r="H538" s="38"/>
      <c r="I538" s="38"/>
      <c r="J538" s="38"/>
      <c r="K538" s="44" t="s">
        <v>18</v>
      </c>
      <c r="L538" s="45">
        <f>SUM(L536:L537)</f>
        <v>0</v>
      </c>
      <c r="M538" s="45">
        <f>SUM(M536:M537)</f>
        <v>0</v>
      </c>
      <c r="N538" s="41"/>
    </row>
    <row r="539" spans="1:16" ht="21" customHeight="1" x14ac:dyDescent="0.15">
      <c r="A539" s="147"/>
      <c r="B539" s="48" t="str">
        <f>$B$19</f>
        <v>⑤申込締切日は、令和8年1月7日（水）です。＜FAXは不可＞</v>
      </c>
      <c r="C539" s="38"/>
      <c r="D539" s="38"/>
      <c r="E539" s="38"/>
      <c r="F539" s="38"/>
      <c r="G539" s="38"/>
      <c r="H539" s="38"/>
      <c r="I539" s="38"/>
      <c r="J539" s="38"/>
      <c r="L539" s="148">
        <f>SUM(L538:M538)</f>
        <v>0</v>
      </c>
      <c r="M539" s="149"/>
    </row>
    <row r="540" spans="1:16" ht="21" customHeight="1" x14ac:dyDescent="0.15">
      <c r="B540" s="123" t="s">
        <v>810</v>
      </c>
      <c r="C540" s="124"/>
      <c r="D540" s="124"/>
      <c r="E540" s="124"/>
      <c r="F540" s="124"/>
      <c r="G540" s="124"/>
      <c r="H540" s="124"/>
      <c r="I540" s="124"/>
      <c r="J540" s="124"/>
      <c r="K540" s="124"/>
      <c r="L540" s="125"/>
    </row>
    <row r="541" spans="1:16" ht="27" customHeight="1" x14ac:dyDescent="0.15">
      <c r="A541" s="155" t="str">
        <f>$A$1</f>
        <v>令和８年度　春季女性生活習慣病予防健診</v>
      </c>
      <c r="B541" s="155"/>
      <c r="C541" s="126"/>
      <c r="D541" s="126"/>
      <c r="E541" s="126"/>
      <c r="F541" s="126"/>
      <c r="G541" s="16"/>
      <c r="H541" s="17"/>
      <c r="I541" s="17"/>
      <c r="M541" s="19"/>
      <c r="N541" s="18">
        <f>N521+1</f>
        <v>28</v>
      </c>
    </row>
    <row r="542" spans="1:16" ht="27" customHeight="1" x14ac:dyDescent="0.15">
      <c r="A542" s="127" t="s">
        <v>0</v>
      </c>
      <c r="B542" s="128"/>
      <c r="C542" s="49"/>
      <c r="D542" s="143" t="s">
        <v>812</v>
      </c>
      <c r="E542" s="143"/>
      <c r="F542" s="143"/>
      <c r="G542" s="143"/>
      <c r="H542" s="20" t="s">
        <v>1</v>
      </c>
      <c r="I542" s="150" t="str">
        <f>$I$2</f>
        <v/>
      </c>
      <c r="J542" s="151"/>
      <c r="K542" s="152"/>
      <c r="L542" s="50" t="s">
        <v>2</v>
      </c>
      <c r="M542" s="132" t="str">
        <f>$M$2</f>
        <v/>
      </c>
      <c r="N542" s="132"/>
    </row>
    <row r="543" spans="1:16" ht="27" customHeight="1" thickBot="1" x14ac:dyDescent="0.2">
      <c r="A543" s="21" t="s">
        <v>3</v>
      </c>
      <c r="B543" s="22">
        <f>$B$3</f>
        <v>278</v>
      </c>
      <c r="C543" s="109"/>
      <c r="D543" s="133" t="str">
        <f>$D$3</f>
        <v>東京金属事業健康保険組合</v>
      </c>
      <c r="E543" s="133"/>
      <c r="F543" s="133"/>
      <c r="G543" s="133"/>
      <c r="H543" s="23" t="s">
        <v>4</v>
      </c>
      <c r="I543" s="134" t="str">
        <f>$I$3</f>
        <v/>
      </c>
      <c r="J543" s="135"/>
      <c r="K543" s="136"/>
      <c r="L543" s="46" t="s">
        <v>5</v>
      </c>
      <c r="M543" s="137" t="str">
        <f>$M$3</f>
        <v/>
      </c>
      <c r="N543" s="138"/>
    </row>
    <row r="544" spans="1:16" ht="48" customHeight="1" x14ac:dyDescent="0.15">
      <c r="A544" s="24" t="s">
        <v>801</v>
      </c>
      <c r="B544" s="25" t="s">
        <v>802</v>
      </c>
      <c r="C544" s="26" t="s">
        <v>14</v>
      </c>
      <c r="D544" s="27" t="s">
        <v>800</v>
      </c>
      <c r="E544" s="27" t="s">
        <v>6</v>
      </c>
      <c r="F544" s="27" t="s">
        <v>7</v>
      </c>
      <c r="G544" s="28" t="s">
        <v>796</v>
      </c>
      <c r="H544" s="144" t="s">
        <v>15</v>
      </c>
      <c r="I544" s="145"/>
      <c r="J544" s="27" t="s">
        <v>793</v>
      </c>
      <c r="K544" s="14" t="s">
        <v>10</v>
      </c>
      <c r="L544" s="15" t="s">
        <v>11</v>
      </c>
      <c r="M544" s="4" t="s">
        <v>12</v>
      </c>
      <c r="N544" s="29" t="s">
        <v>13</v>
      </c>
    </row>
    <row r="545" spans="1:16" ht="36" customHeight="1" x14ac:dyDescent="0.15">
      <c r="A545" s="30" t="str">
        <f>IF(入力!$C281="","",入力!$B$2)</f>
        <v/>
      </c>
      <c r="B545" s="31" t="str">
        <f>IF($A545="","",VLOOKUP($P545,入力!$A$11:$M$310,3,FALSE))</f>
        <v/>
      </c>
      <c r="C545" s="31" t="str">
        <f>IF($A545="","",VLOOKUP($P545,入力!$A$11:$M$310,4,FALSE))</f>
        <v/>
      </c>
      <c r="D545" s="31" t="str">
        <f>IF($A545="","",VLOOKUP($P545,入力!$A$11:$M$310,5,FALSE))</f>
        <v/>
      </c>
      <c r="E545" s="31" t="str">
        <f>IF($A545="","",IF(VLOOKUP($P545,入力!$A$11:$M$310,6,FALSE)=1,"本人","家族"))</f>
        <v/>
      </c>
      <c r="F545" s="52" t="str">
        <f>IF($A545="","",VLOOKUP($P545,入力!$A$11:$M$310,7,FALSE))</f>
        <v/>
      </c>
      <c r="G545" s="31" t="str">
        <f>IF($A545="","",VLOOKUP($P545,入力!$A$11:$M$310,8,FALSE))</f>
        <v/>
      </c>
      <c r="H545" s="141" t="str">
        <f>IF($A545="","",VLOOKUP($P545,入力!$A$11:$M$310,9,FALSE))</f>
        <v/>
      </c>
      <c r="I545" s="142"/>
      <c r="J545" s="51" t="str">
        <f>IF($A545="","",VLOOKUP($P545,入力!$A$11:$M$310,10,FALSE))</f>
        <v/>
      </c>
      <c r="K545" s="51" t="str">
        <f>IF($A545="","",IF(VLOOKUP($P545,入力!$A$11:$M$310,11,FALSE)=1,"1.自己採取",IF(VLOOKUP($P545,入力!$A$11:$M$310,11,FALSE)=2,"2.医師採取",IF(VLOOKUP($P545,入力!$A$11:$M$310,11,FALSE)=3,"3.希望なし",""))))</f>
        <v/>
      </c>
      <c r="L545" s="51" t="str">
        <f>IF($A545="","",IF(VLOOKUP($P545,入力!$A$11:$M$310,12,FALSE)=1,"1.超音波",IF(VLOOKUP($P545,入力!$A$11:$M$310,12,FALSE)=2,"2.マンモ","")))</f>
        <v/>
      </c>
      <c r="M545" s="51" t="str">
        <f>IF($A545="","",VLOOKUP($P545,入力!$A$11:$M$310,13,FALSE))</f>
        <v/>
      </c>
      <c r="N545" s="57" t="str">
        <f>IF(M545="","",VLOOKUP(M545,医療機関データ!$A$2:$B$800,2,FALSE))</f>
        <v/>
      </c>
      <c r="O545" s="54" t="str">
        <f>IF(B545="","",DATEDIF(F545,45747,"Y"))</f>
        <v/>
      </c>
      <c r="P545" s="37">
        <f>P534+1</f>
        <v>271</v>
      </c>
    </row>
    <row r="546" spans="1:16" ht="36" customHeight="1" x14ac:dyDescent="0.15">
      <c r="A546" s="30" t="str">
        <f>IF(入力!$C282="","",入力!$B$2)</f>
        <v/>
      </c>
      <c r="B546" s="31" t="str">
        <f>IF($A546="","",VLOOKUP($P546,入力!$A$11:$M$310,3,FALSE))</f>
        <v/>
      </c>
      <c r="C546" s="31" t="str">
        <f>IF($A546="","",VLOOKUP($P546,入力!$A$11:$M$310,4,FALSE))</f>
        <v/>
      </c>
      <c r="D546" s="31" t="str">
        <f>IF($A546="","",VLOOKUP($P546,入力!$A$11:$M$310,5,FALSE))</f>
        <v/>
      </c>
      <c r="E546" s="31" t="str">
        <f>IF($A546="","",IF(VLOOKUP($P546,入力!$A$11:$M$310,6,FALSE)=1,"本人","家族"))</f>
        <v/>
      </c>
      <c r="F546" s="52" t="str">
        <f>IF($A546="","",VLOOKUP($P546,入力!$A$11:$M$310,7,FALSE))</f>
        <v/>
      </c>
      <c r="G546" s="31" t="str">
        <f>IF($A546="","",VLOOKUP($P546,入力!$A$11:$M$310,8,FALSE))</f>
        <v/>
      </c>
      <c r="H546" s="141" t="str">
        <f>IF($A546="","",VLOOKUP($P546,入力!$A$11:$M$310,9,FALSE))</f>
        <v/>
      </c>
      <c r="I546" s="142"/>
      <c r="J546" s="51" t="str">
        <f>IF($A546="","",VLOOKUP($P546,入力!$A$11:$M$310,10,FALSE))</f>
        <v/>
      </c>
      <c r="K546" s="51" t="str">
        <f>IF($A546="","",IF(VLOOKUP($P546,入力!$A$11:$M$310,11,FALSE)=1,"1.自己採取",IF(VLOOKUP($P546,入力!$A$11:$M$310,11,FALSE)=2,"2.医師採取",IF(VLOOKUP($P546,入力!$A$11:$M$310,11,FALSE)=3,"3.希望なし",""))))</f>
        <v/>
      </c>
      <c r="L546" s="51" t="str">
        <f>IF($A546="","",IF(VLOOKUP($P546,入力!$A$11:$M$310,12,FALSE)=1,"1.超音波",IF(VLOOKUP($P546,入力!$A$11:$M$310,12,FALSE)=2,"2.マンモ","")))</f>
        <v/>
      </c>
      <c r="M546" s="51" t="str">
        <f>IF($A546="","",VLOOKUP($P546,入力!$A$11:$M$310,13,FALSE))</f>
        <v/>
      </c>
      <c r="N546" s="57" t="str">
        <f>IF(M546="","",VLOOKUP(M546,医療機関データ!$A$2:$B$800,2,FALSE))</f>
        <v/>
      </c>
      <c r="O546" s="54" t="str">
        <f t="shared" ref="O546:O554" si="53">IF(B546="","",DATEDIF(F546,45747,"Y"))</f>
        <v/>
      </c>
      <c r="P546" s="37">
        <f>P545+1</f>
        <v>272</v>
      </c>
    </row>
    <row r="547" spans="1:16" ht="36" customHeight="1" x14ac:dyDescent="0.15">
      <c r="A547" s="30" t="str">
        <f>IF(入力!$C283="","",入力!$B$2)</f>
        <v/>
      </c>
      <c r="B547" s="31" t="str">
        <f>IF($A547="","",VLOOKUP($P547,入力!$A$11:$M$310,3,FALSE))</f>
        <v/>
      </c>
      <c r="C547" s="31" t="str">
        <f>IF($A547="","",VLOOKUP($P547,入力!$A$11:$M$310,4,FALSE))</f>
        <v/>
      </c>
      <c r="D547" s="31" t="str">
        <f>IF($A547="","",VLOOKUP($P547,入力!$A$11:$M$310,5,FALSE))</f>
        <v/>
      </c>
      <c r="E547" s="31" t="str">
        <f>IF($A547="","",IF(VLOOKUP($P547,入力!$A$11:$M$310,6,FALSE)=1,"本人","家族"))</f>
        <v/>
      </c>
      <c r="F547" s="52" t="str">
        <f>IF($A547="","",VLOOKUP($P547,入力!$A$11:$M$310,7,FALSE))</f>
        <v/>
      </c>
      <c r="G547" s="31" t="str">
        <f>IF($A547="","",VLOOKUP($P547,入力!$A$11:$M$310,8,FALSE))</f>
        <v/>
      </c>
      <c r="H547" s="141" t="str">
        <f>IF($A547="","",VLOOKUP($P547,入力!$A$11:$M$310,9,FALSE))</f>
        <v/>
      </c>
      <c r="I547" s="142"/>
      <c r="J547" s="51" t="str">
        <f>IF($A547="","",VLOOKUP($P547,入力!$A$11:$M$310,10,FALSE))</f>
        <v/>
      </c>
      <c r="K547" s="51" t="str">
        <f>IF($A547="","",IF(VLOOKUP($P547,入力!$A$11:$M$310,11,FALSE)=1,"1.自己採取",IF(VLOOKUP($P547,入力!$A$11:$M$310,11,FALSE)=2,"2.医師採取",IF(VLOOKUP($P547,入力!$A$11:$M$310,11,FALSE)=3,"3.希望なし",""))))</f>
        <v/>
      </c>
      <c r="L547" s="51" t="str">
        <f>IF($A547="","",IF(VLOOKUP($P547,入力!$A$11:$M$310,12,FALSE)=1,"1.超音波",IF(VLOOKUP($P547,入力!$A$11:$M$310,12,FALSE)=2,"2.マンモ","")))</f>
        <v/>
      </c>
      <c r="M547" s="51" t="str">
        <f>IF($A547="","",VLOOKUP($P547,入力!$A$11:$M$310,13,FALSE))</f>
        <v/>
      </c>
      <c r="N547" s="57" t="str">
        <f>IF(M547="","",VLOOKUP(M547,医療機関データ!$A$2:$B$800,2,FALSE))</f>
        <v/>
      </c>
      <c r="O547" s="54" t="str">
        <f t="shared" si="53"/>
        <v/>
      </c>
      <c r="P547" s="37">
        <f t="shared" ref="P547:P554" si="54">P546+1</f>
        <v>273</v>
      </c>
    </row>
    <row r="548" spans="1:16" ht="36" customHeight="1" x14ac:dyDescent="0.15">
      <c r="A548" s="30" t="str">
        <f>IF(入力!$C284="","",入力!$B$2)</f>
        <v/>
      </c>
      <c r="B548" s="31" t="str">
        <f>IF($A548="","",VLOOKUP($P548,入力!$A$11:$M$310,3,FALSE))</f>
        <v/>
      </c>
      <c r="C548" s="31" t="str">
        <f>IF($A548="","",VLOOKUP($P548,入力!$A$11:$M$310,4,FALSE))</f>
        <v/>
      </c>
      <c r="D548" s="31" t="str">
        <f>IF($A548="","",VLOOKUP($P548,入力!$A$11:$M$310,5,FALSE))</f>
        <v/>
      </c>
      <c r="E548" s="31" t="str">
        <f>IF($A548="","",IF(VLOOKUP($P548,入力!$A$11:$M$310,6,FALSE)=1,"本人","家族"))</f>
        <v/>
      </c>
      <c r="F548" s="52" t="str">
        <f>IF($A548="","",VLOOKUP($P548,入力!$A$11:$M$310,7,FALSE))</f>
        <v/>
      </c>
      <c r="G548" s="31" t="str">
        <f>IF($A548="","",VLOOKUP($P548,入力!$A$11:$M$310,8,FALSE))</f>
        <v/>
      </c>
      <c r="H548" s="141" t="str">
        <f>IF($A548="","",VLOOKUP($P548,入力!$A$11:$M$310,9,FALSE))</f>
        <v/>
      </c>
      <c r="I548" s="142"/>
      <c r="J548" s="51" t="str">
        <f>IF($A548="","",VLOOKUP($P548,入力!$A$11:$M$310,10,FALSE))</f>
        <v/>
      </c>
      <c r="K548" s="51" t="str">
        <f>IF($A548="","",IF(VLOOKUP($P548,入力!$A$11:$M$310,11,FALSE)=1,"1.自己採取",IF(VLOOKUP($P548,入力!$A$11:$M$310,11,FALSE)=2,"2.医師採取",IF(VLOOKUP($P548,入力!$A$11:$M$310,11,FALSE)=3,"3.希望なし",""))))</f>
        <v/>
      </c>
      <c r="L548" s="51" t="str">
        <f>IF($A548="","",IF(VLOOKUP($P548,入力!$A$11:$M$310,12,FALSE)=1,"1.超音波",IF(VLOOKUP($P548,入力!$A$11:$M$310,12,FALSE)=2,"2.マンモ","")))</f>
        <v/>
      </c>
      <c r="M548" s="51" t="str">
        <f>IF($A548="","",VLOOKUP($P548,入力!$A$11:$M$310,13,FALSE))</f>
        <v/>
      </c>
      <c r="N548" s="57" t="str">
        <f>IF(M548="","",VLOOKUP(M548,医療機関データ!$A$2:$B$800,2,FALSE))</f>
        <v/>
      </c>
      <c r="O548" s="54" t="str">
        <f t="shared" si="53"/>
        <v/>
      </c>
      <c r="P548" s="37">
        <f t="shared" si="54"/>
        <v>274</v>
      </c>
    </row>
    <row r="549" spans="1:16" ht="36" customHeight="1" x14ac:dyDescent="0.15">
      <c r="A549" s="30" t="str">
        <f>IF(入力!$C285="","",入力!$B$2)</f>
        <v/>
      </c>
      <c r="B549" s="31" t="str">
        <f>IF($A549="","",VLOOKUP($P549,入力!$A$11:$M$310,3,FALSE))</f>
        <v/>
      </c>
      <c r="C549" s="31" t="str">
        <f>IF($A549="","",VLOOKUP($P549,入力!$A$11:$M$310,4,FALSE))</f>
        <v/>
      </c>
      <c r="D549" s="31" t="str">
        <f>IF($A549="","",VLOOKUP($P549,入力!$A$11:$M$310,5,FALSE))</f>
        <v/>
      </c>
      <c r="E549" s="31" t="str">
        <f>IF($A549="","",IF(VLOOKUP($P549,入力!$A$11:$M$310,6,FALSE)=1,"本人","家族"))</f>
        <v/>
      </c>
      <c r="F549" s="52" t="str">
        <f>IF($A549="","",VLOOKUP($P549,入力!$A$11:$M$310,7,FALSE))</f>
        <v/>
      </c>
      <c r="G549" s="31" t="str">
        <f>IF($A549="","",VLOOKUP($P549,入力!$A$11:$M$310,8,FALSE))</f>
        <v/>
      </c>
      <c r="H549" s="141" t="str">
        <f>IF($A549="","",VLOOKUP($P549,入力!$A$11:$M$310,9,FALSE))</f>
        <v/>
      </c>
      <c r="I549" s="142"/>
      <c r="J549" s="51" t="str">
        <f>IF($A549="","",VLOOKUP($P549,入力!$A$11:$M$310,10,FALSE))</f>
        <v/>
      </c>
      <c r="K549" s="51" t="str">
        <f>IF($A549="","",IF(VLOOKUP($P549,入力!$A$11:$M$310,11,FALSE)=1,"1.自己採取",IF(VLOOKUP($P549,入力!$A$11:$M$310,11,FALSE)=2,"2.医師採取",IF(VLOOKUP($P549,入力!$A$11:$M$310,11,FALSE)=3,"3.希望なし",""))))</f>
        <v/>
      </c>
      <c r="L549" s="51" t="str">
        <f>IF($A549="","",IF(VLOOKUP($P549,入力!$A$11:$M$310,12,FALSE)=1,"1.超音波",IF(VLOOKUP($P549,入力!$A$11:$M$310,12,FALSE)=2,"2.マンモ","")))</f>
        <v/>
      </c>
      <c r="M549" s="51" t="str">
        <f>IF($A549="","",VLOOKUP($P549,入力!$A$11:$M$310,13,FALSE))</f>
        <v/>
      </c>
      <c r="N549" s="57" t="str">
        <f>IF(M549="","",VLOOKUP(M549,医療機関データ!$A$2:$B$800,2,FALSE))</f>
        <v/>
      </c>
      <c r="O549" s="54" t="str">
        <f t="shared" si="53"/>
        <v/>
      </c>
      <c r="P549" s="37">
        <f t="shared" si="54"/>
        <v>275</v>
      </c>
    </row>
    <row r="550" spans="1:16" ht="36" customHeight="1" x14ac:dyDescent="0.15">
      <c r="A550" s="30" t="str">
        <f>IF(入力!$C286="","",入力!$B$2)</f>
        <v/>
      </c>
      <c r="B550" s="31" t="str">
        <f>IF($A550="","",VLOOKUP($P550,入力!$A$11:$M$310,3,FALSE))</f>
        <v/>
      </c>
      <c r="C550" s="31" t="str">
        <f>IF($A550="","",VLOOKUP($P550,入力!$A$11:$M$310,4,FALSE))</f>
        <v/>
      </c>
      <c r="D550" s="31" t="str">
        <f>IF($A550="","",VLOOKUP($P550,入力!$A$11:$M$310,5,FALSE))</f>
        <v/>
      </c>
      <c r="E550" s="31" t="str">
        <f>IF($A550="","",IF(VLOOKUP($P550,入力!$A$11:$M$310,6,FALSE)=1,"本人","家族"))</f>
        <v/>
      </c>
      <c r="F550" s="52" t="str">
        <f>IF($A550="","",VLOOKUP($P550,入力!$A$11:$M$310,7,FALSE))</f>
        <v/>
      </c>
      <c r="G550" s="31" t="str">
        <f>IF($A550="","",VLOOKUP($P550,入力!$A$11:$M$310,8,FALSE))</f>
        <v/>
      </c>
      <c r="H550" s="141" t="str">
        <f>IF($A550="","",VLOOKUP($P550,入力!$A$11:$M$310,9,FALSE))</f>
        <v/>
      </c>
      <c r="I550" s="142"/>
      <c r="J550" s="51" t="str">
        <f>IF($A550="","",VLOOKUP($P550,入力!$A$11:$M$310,10,FALSE))</f>
        <v/>
      </c>
      <c r="K550" s="51" t="str">
        <f>IF($A550="","",IF(VLOOKUP($P550,入力!$A$11:$M$310,11,FALSE)=1,"1.自己採取",IF(VLOOKUP($P550,入力!$A$11:$M$310,11,FALSE)=2,"2.医師採取",IF(VLOOKUP($P550,入力!$A$11:$M$310,11,FALSE)=3,"3.希望なし",""))))</f>
        <v/>
      </c>
      <c r="L550" s="51" t="str">
        <f>IF($A550="","",IF(VLOOKUP($P550,入力!$A$11:$M$310,12,FALSE)=1,"1.超音波",IF(VLOOKUP($P550,入力!$A$11:$M$310,12,FALSE)=2,"2.マンモ","")))</f>
        <v/>
      </c>
      <c r="M550" s="51" t="str">
        <f>IF($A550="","",VLOOKUP($P550,入力!$A$11:$M$310,13,FALSE))</f>
        <v/>
      </c>
      <c r="N550" s="57" t="str">
        <f>IF(M550="","",VLOOKUP(M550,医療機関データ!$A$2:$B$800,2,FALSE))</f>
        <v/>
      </c>
      <c r="O550" s="54" t="str">
        <f t="shared" si="53"/>
        <v/>
      </c>
      <c r="P550" s="37">
        <f t="shared" si="54"/>
        <v>276</v>
      </c>
    </row>
    <row r="551" spans="1:16" ht="36" customHeight="1" x14ac:dyDescent="0.15">
      <c r="A551" s="30" t="str">
        <f>IF(入力!$C287="","",入力!$B$2)</f>
        <v/>
      </c>
      <c r="B551" s="31" t="str">
        <f>IF($A551="","",VLOOKUP($P551,入力!$A$11:$M$310,3,FALSE))</f>
        <v/>
      </c>
      <c r="C551" s="31" t="str">
        <f>IF($A551="","",VLOOKUP($P551,入力!$A$11:$M$310,4,FALSE))</f>
        <v/>
      </c>
      <c r="D551" s="31" t="str">
        <f>IF($A551="","",VLOOKUP($P551,入力!$A$11:$M$310,5,FALSE))</f>
        <v/>
      </c>
      <c r="E551" s="31" t="str">
        <f>IF($A551="","",IF(VLOOKUP($P551,入力!$A$11:$M$310,6,FALSE)=1,"本人","家族"))</f>
        <v/>
      </c>
      <c r="F551" s="52" t="str">
        <f>IF($A551="","",VLOOKUP($P551,入力!$A$11:$M$310,7,FALSE))</f>
        <v/>
      </c>
      <c r="G551" s="31" t="str">
        <f>IF($A551="","",VLOOKUP($P551,入力!$A$11:$M$310,8,FALSE))</f>
        <v/>
      </c>
      <c r="H551" s="141" t="str">
        <f>IF($A551="","",VLOOKUP($P551,入力!$A$11:$M$310,9,FALSE))</f>
        <v/>
      </c>
      <c r="I551" s="142"/>
      <c r="J551" s="51" t="str">
        <f>IF($A551="","",VLOOKUP($P551,入力!$A$11:$M$310,10,FALSE))</f>
        <v/>
      </c>
      <c r="K551" s="51" t="str">
        <f>IF($A551="","",IF(VLOOKUP($P551,入力!$A$11:$M$310,11,FALSE)=1,"1.自己採取",IF(VLOOKUP($P551,入力!$A$11:$M$310,11,FALSE)=2,"2.医師採取",IF(VLOOKUP($P551,入力!$A$11:$M$310,11,FALSE)=3,"3.希望なし",""))))</f>
        <v/>
      </c>
      <c r="L551" s="51" t="str">
        <f>IF($A551="","",IF(VLOOKUP($P551,入力!$A$11:$M$310,12,FALSE)=1,"1.超音波",IF(VLOOKUP($P551,入力!$A$11:$M$310,12,FALSE)=2,"2.マンモ","")))</f>
        <v/>
      </c>
      <c r="M551" s="51" t="str">
        <f>IF($A551="","",VLOOKUP($P551,入力!$A$11:$M$310,13,FALSE))</f>
        <v/>
      </c>
      <c r="N551" s="57" t="str">
        <f>IF(M551="","",VLOOKUP(M551,医療機関データ!$A$2:$B$800,2,FALSE))</f>
        <v/>
      </c>
      <c r="O551" s="54" t="str">
        <f t="shared" si="53"/>
        <v/>
      </c>
      <c r="P551" s="37">
        <f t="shared" si="54"/>
        <v>277</v>
      </c>
    </row>
    <row r="552" spans="1:16" ht="36" customHeight="1" x14ac:dyDescent="0.15">
      <c r="A552" s="30" t="str">
        <f>IF(入力!$C288="","",入力!$B$2)</f>
        <v/>
      </c>
      <c r="B552" s="31" t="str">
        <f>IF($A552="","",VLOOKUP($P552,入力!$A$11:$M$310,3,FALSE))</f>
        <v/>
      </c>
      <c r="C552" s="31" t="str">
        <f>IF($A552="","",VLOOKUP($P552,入力!$A$11:$M$310,4,FALSE))</f>
        <v/>
      </c>
      <c r="D552" s="31" t="str">
        <f>IF($A552="","",VLOOKUP($P552,入力!$A$11:$M$310,5,FALSE))</f>
        <v/>
      </c>
      <c r="E552" s="31" t="str">
        <f>IF($A552="","",IF(VLOOKUP($P552,入力!$A$11:$M$310,6,FALSE)=1,"本人","家族"))</f>
        <v/>
      </c>
      <c r="F552" s="52" t="str">
        <f>IF($A552="","",VLOOKUP($P552,入力!$A$11:$M$310,7,FALSE))</f>
        <v/>
      </c>
      <c r="G552" s="31" t="str">
        <f>IF($A552="","",VLOOKUP($P552,入力!$A$11:$M$310,8,FALSE))</f>
        <v/>
      </c>
      <c r="H552" s="141" t="str">
        <f>IF($A552="","",VLOOKUP($P552,入力!$A$11:$M$310,9,FALSE))</f>
        <v/>
      </c>
      <c r="I552" s="142"/>
      <c r="J552" s="51" t="str">
        <f>IF($A552="","",VLOOKUP($P552,入力!$A$11:$M$310,10,FALSE))</f>
        <v/>
      </c>
      <c r="K552" s="51" t="str">
        <f>IF($A552="","",IF(VLOOKUP($P552,入力!$A$11:$M$310,11,FALSE)=1,"1.自己採取",IF(VLOOKUP($P552,入力!$A$11:$M$310,11,FALSE)=2,"2.医師採取",IF(VLOOKUP($P552,入力!$A$11:$M$310,11,FALSE)=3,"3.希望なし",""))))</f>
        <v/>
      </c>
      <c r="L552" s="51" t="str">
        <f>IF($A552="","",IF(VLOOKUP($P552,入力!$A$11:$M$310,12,FALSE)=1,"1.超音波",IF(VLOOKUP($P552,入力!$A$11:$M$310,12,FALSE)=2,"2.マンモ","")))</f>
        <v/>
      </c>
      <c r="M552" s="51" t="str">
        <f>IF($A552="","",VLOOKUP($P552,入力!$A$11:$M$310,13,FALSE))</f>
        <v/>
      </c>
      <c r="N552" s="57" t="str">
        <f>IF(M552="","",VLOOKUP(M552,医療機関データ!$A$2:$B$800,2,FALSE))</f>
        <v/>
      </c>
      <c r="O552" s="54" t="str">
        <f t="shared" si="53"/>
        <v/>
      </c>
      <c r="P552" s="37">
        <f t="shared" si="54"/>
        <v>278</v>
      </c>
    </row>
    <row r="553" spans="1:16" ht="36" customHeight="1" x14ac:dyDescent="0.15">
      <c r="A553" s="30" t="str">
        <f>IF(入力!$C289="","",入力!$B$2)</f>
        <v/>
      </c>
      <c r="B553" s="31" t="str">
        <f>IF($A553="","",VLOOKUP($P553,入力!$A$11:$M$310,3,FALSE))</f>
        <v/>
      </c>
      <c r="C553" s="31" t="str">
        <f>IF($A553="","",VLOOKUP($P553,入力!$A$11:$M$310,4,FALSE))</f>
        <v/>
      </c>
      <c r="D553" s="31" t="str">
        <f>IF($A553="","",VLOOKUP($P553,入力!$A$11:$M$310,5,FALSE))</f>
        <v/>
      </c>
      <c r="E553" s="31" t="str">
        <f>IF($A553="","",IF(VLOOKUP($P553,入力!$A$11:$M$310,6,FALSE)=1,"本人","家族"))</f>
        <v/>
      </c>
      <c r="F553" s="52" t="str">
        <f>IF($A553="","",VLOOKUP($P553,入力!$A$11:$M$310,7,FALSE))</f>
        <v/>
      </c>
      <c r="G553" s="31" t="str">
        <f>IF($A553="","",VLOOKUP($P553,入力!$A$11:$M$310,8,FALSE))</f>
        <v/>
      </c>
      <c r="H553" s="141" t="str">
        <f>IF($A553="","",VLOOKUP($P553,入力!$A$11:$M$310,9,FALSE))</f>
        <v/>
      </c>
      <c r="I553" s="142"/>
      <c r="J553" s="51" t="str">
        <f>IF($A553="","",VLOOKUP($P553,入力!$A$11:$M$310,10,FALSE))</f>
        <v/>
      </c>
      <c r="K553" s="51" t="str">
        <f>IF($A553="","",IF(VLOOKUP($P553,入力!$A$11:$M$310,11,FALSE)=1,"1.自己採取",IF(VLOOKUP($P553,入力!$A$11:$M$310,11,FALSE)=2,"2.医師採取",IF(VLOOKUP($P553,入力!$A$11:$M$310,11,FALSE)=3,"3.希望なし",""))))</f>
        <v/>
      </c>
      <c r="L553" s="51" t="str">
        <f>IF($A553="","",IF(VLOOKUP($P553,入力!$A$11:$M$310,12,FALSE)=1,"1.超音波",IF(VLOOKUP($P553,入力!$A$11:$M$310,12,FALSE)=2,"2.マンモ","")))</f>
        <v/>
      </c>
      <c r="M553" s="51" t="str">
        <f>IF($A553="","",VLOOKUP($P553,入力!$A$11:$M$310,13,FALSE))</f>
        <v/>
      </c>
      <c r="N553" s="57" t="str">
        <f>IF(M553="","",VLOOKUP(M553,医療機関データ!$A$2:$B$800,2,FALSE))</f>
        <v/>
      </c>
      <c r="O553" s="54" t="str">
        <f t="shared" si="53"/>
        <v/>
      </c>
      <c r="P553" s="37">
        <f t="shared" si="54"/>
        <v>279</v>
      </c>
    </row>
    <row r="554" spans="1:16" ht="36" customHeight="1" thickBot="1" x14ac:dyDescent="0.2">
      <c r="A554" s="30" t="str">
        <f>IF(入力!$C290="","",入力!$B$2)</f>
        <v/>
      </c>
      <c r="B554" s="31" t="str">
        <f>IF($A554="","",VLOOKUP($P554,入力!$A$11:$M$310,3,FALSE))</f>
        <v/>
      </c>
      <c r="C554" s="31" t="str">
        <f>IF($A554="","",VLOOKUP($P554,入力!$A$11:$M$310,4,FALSE))</f>
        <v/>
      </c>
      <c r="D554" s="31" t="str">
        <f>IF($A554="","",VLOOKUP($P554,入力!$A$11:$M$310,5,FALSE))</f>
        <v/>
      </c>
      <c r="E554" s="31" t="str">
        <f>IF($A554="","",IF(VLOOKUP($P554,入力!$A$11:$M$310,6,FALSE)=1,"本人","家族"))</f>
        <v/>
      </c>
      <c r="F554" s="52" t="str">
        <f>IF($A554="","",VLOOKUP($P554,入力!$A$11:$M$310,7,FALSE))</f>
        <v/>
      </c>
      <c r="G554" s="31" t="str">
        <f>IF($A554="","",VLOOKUP($P554,入力!$A$11:$M$310,8,FALSE))</f>
        <v/>
      </c>
      <c r="H554" s="141" t="str">
        <f>IF($A554="","",VLOOKUP($P554,入力!$A$11:$M$310,9,FALSE))</f>
        <v/>
      </c>
      <c r="I554" s="142"/>
      <c r="J554" s="53" t="str">
        <f>IF($A554="","",VLOOKUP($P554,入力!$A$11:$M$310,10,FALSE))</f>
        <v/>
      </c>
      <c r="K554" s="53" t="str">
        <f>IF($A554="","",IF(VLOOKUP($P554,入力!$A$11:$M$310,11,FALSE)=1,"1.自己採取",IF(VLOOKUP($P554,入力!$A$11:$M$310,11,FALSE)=2,"2.医師採取",IF(VLOOKUP($P554,入力!$A$11:$M$310,11,FALSE)=3,"3.希望なし",""))))</f>
        <v/>
      </c>
      <c r="L554" s="53" t="str">
        <f>IF($A554="","",IF(VLOOKUP($P554,入力!$A$11:$M$310,12,FALSE)=1,"1.超音波",IF(VLOOKUP($P554,入力!$A$11:$M$310,12,FALSE)=2,"2.マンモ","")))</f>
        <v/>
      </c>
      <c r="M554" s="53" t="str">
        <f>IF($A554="","",VLOOKUP($P554,入力!$A$11:$M$310,13,FALSE))</f>
        <v/>
      </c>
      <c r="N554" s="58" t="str">
        <f>IF(M554="","",VLOOKUP(M554,医療機関データ!$A$2:$B$800,2,FALSE))</f>
        <v/>
      </c>
      <c r="O554" s="54" t="str">
        <f t="shared" si="53"/>
        <v/>
      </c>
      <c r="P554" s="37">
        <f t="shared" si="54"/>
        <v>280</v>
      </c>
    </row>
    <row r="555" spans="1:16" ht="21" customHeight="1" x14ac:dyDescent="0.15">
      <c r="A555" s="146" t="s">
        <v>809</v>
      </c>
      <c r="B555" s="47" t="s">
        <v>807</v>
      </c>
      <c r="C555" s="32"/>
      <c r="D555" s="32"/>
      <c r="E555" s="32"/>
      <c r="F555" s="32"/>
      <c r="G555" s="32"/>
      <c r="H555" s="32"/>
      <c r="I555" s="32"/>
      <c r="J555" s="33"/>
      <c r="K555" s="34"/>
      <c r="L555" s="35" t="s">
        <v>8</v>
      </c>
      <c r="M555" s="35" t="s">
        <v>9</v>
      </c>
      <c r="N555" s="36"/>
      <c r="O555" s="55"/>
    </row>
    <row r="556" spans="1:16" ht="21" customHeight="1" x14ac:dyDescent="0.15">
      <c r="A556" s="147"/>
      <c r="B556" s="48" t="s">
        <v>806</v>
      </c>
      <c r="C556" s="38"/>
      <c r="D556" s="38"/>
      <c r="E556" s="38"/>
      <c r="F556" s="38"/>
      <c r="G556" s="38"/>
      <c r="H556" s="38"/>
      <c r="I556" s="38"/>
      <c r="J556" s="38"/>
      <c r="K556" s="39" t="s">
        <v>16</v>
      </c>
      <c r="L556" s="40">
        <f>COUNTIFS(E545:E554,"本人",O545:O554,"&lt;40")</f>
        <v>0</v>
      </c>
      <c r="M556" s="40">
        <f>COUNTIFS(E545:E554,"家族",O545:O554,"&lt;40")</f>
        <v>0</v>
      </c>
      <c r="N556" s="41"/>
    </row>
    <row r="557" spans="1:16" ht="21" customHeight="1" x14ac:dyDescent="0.15">
      <c r="A557" s="147"/>
      <c r="B557" s="48" t="s">
        <v>805</v>
      </c>
      <c r="C557" s="38"/>
      <c r="D557" s="38"/>
      <c r="E557" s="38"/>
      <c r="F557" s="38"/>
      <c r="G557" s="38"/>
      <c r="H557" s="38"/>
      <c r="I557" s="38"/>
      <c r="J557" s="38"/>
      <c r="K557" s="39" t="s">
        <v>17</v>
      </c>
      <c r="L557" s="42">
        <f>COUNTIFS(E545:E554,"本人",O545:O554,"&gt;=40")</f>
        <v>0</v>
      </c>
      <c r="M557" s="43">
        <f>COUNTIFS(E545:E554,"家族",O545:O554,"&gt;=40")</f>
        <v>0</v>
      </c>
      <c r="N557" s="41"/>
    </row>
    <row r="558" spans="1:16" ht="21" customHeight="1" x14ac:dyDescent="0.15">
      <c r="A558" s="147"/>
      <c r="B558" s="48" t="s">
        <v>808</v>
      </c>
      <c r="C558" s="38"/>
      <c r="D558" s="38"/>
      <c r="E558" s="38"/>
      <c r="F558" s="38"/>
      <c r="G558" s="38"/>
      <c r="H558" s="38"/>
      <c r="I558" s="38"/>
      <c r="J558" s="38"/>
      <c r="K558" s="44" t="s">
        <v>18</v>
      </c>
      <c r="L558" s="45">
        <f>SUM(L556:L557)</f>
        <v>0</v>
      </c>
      <c r="M558" s="45">
        <f>SUM(M556:M557)</f>
        <v>0</v>
      </c>
      <c r="N558" s="41"/>
    </row>
    <row r="559" spans="1:16" ht="21" customHeight="1" x14ac:dyDescent="0.15">
      <c r="A559" s="147"/>
      <c r="B559" s="48" t="str">
        <f>$B$19</f>
        <v>⑤申込締切日は、令和8年1月7日（水）です。＜FAXは不可＞</v>
      </c>
      <c r="C559" s="38"/>
      <c r="D559" s="38"/>
      <c r="E559" s="38"/>
      <c r="F559" s="38"/>
      <c r="G559" s="38"/>
      <c r="H559" s="38"/>
      <c r="I559" s="38"/>
      <c r="J559" s="38"/>
      <c r="L559" s="148">
        <f>SUM(L558:M558)</f>
        <v>0</v>
      </c>
      <c r="M559" s="149"/>
    </row>
    <row r="560" spans="1:16" ht="21" customHeight="1" x14ac:dyDescent="0.15">
      <c r="B560" s="123" t="s">
        <v>810</v>
      </c>
      <c r="C560" s="124"/>
      <c r="D560" s="124"/>
      <c r="E560" s="124"/>
      <c r="F560" s="124"/>
      <c r="G560" s="124"/>
      <c r="H560" s="124"/>
      <c r="I560" s="124"/>
      <c r="J560" s="124"/>
      <c r="K560" s="124"/>
      <c r="L560" s="125"/>
    </row>
    <row r="561" spans="1:16" ht="27" customHeight="1" x14ac:dyDescent="0.15">
      <c r="A561" s="155" t="str">
        <f>$A$1</f>
        <v>令和８年度　春季女性生活習慣病予防健診</v>
      </c>
      <c r="B561" s="155"/>
      <c r="C561" s="126"/>
      <c r="D561" s="126"/>
      <c r="E561" s="126"/>
      <c r="F561" s="126"/>
      <c r="G561" s="16"/>
      <c r="H561" s="17"/>
      <c r="I561" s="17"/>
      <c r="M561" s="19"/>
      <c r="N561" s="18">
        <f>N541+1</f>
        <v>29</v>
      </c>
    </row>
    <row r="562" spans="1:16" ht="27" customHeight="1" x14ac:dyDescent="0.15">
      <c r="A562" s="127" t="s">
        <v>0</v>
      </c>
      <c r="B562" s="128"/>
      <c r="C562" s="49"/>
      <c r="D562" s="143" t="s">
        <v>812</v>
      </c>
      <c r="E562" s="143"/>
      <c r="F562" s="143"/>
      <c r="G562" s="143"/>
      <c r="H562" s="20" t="s">
        <v>1</v>
      </c>
      <c r="I562" s="150" t="str">
        <f>$I$2</f>
        <v/>
      </c>
      <c r="J562" s="151"/>
      <c r="K562" s="152"/>
      <c r="L562" s="50" t="s">
        <v>2</v>
      </c>
      <c r="M562" s="132" t="str">
        <f>$M$2</f>
        <v/>
      </c>
      <c r="N562" s="132"/>
    </row>
    <row r="563" spans="1:16" ht="27" customHeight="1" thickBot="1" x14ac:dyDescent="0.2">
      <c r="A563" s="21" t="s">
        <v>3</v>
      </c>
      <c r="B563" s="22">
        <f>$B$3</f>
        <v>278</v>
      </c>
      <c r="C563" s="109"/>
      <c r="D563" s="133" t="str">
        <f>$D$3</f>
        <v>東京金属事業健康保険組合</v>
      </c>
      <c r="E563" s="133"/>
      <c r="F563" s="133"/>
      <c r="G563" s="133"/>
      <c r="H563" s="23" t="s">
        <v>4</v>
      </c>
      <c r="I563" s="134" t="str">
        <f>$I$3</f>
        <v/>
      </c>
      <c r="J563" s="135"/>
      <c r="K563" s="136"/>
      <c r="L563" s="46" t="s">
        <v>5</v>
      </c>
      <c r="M563" s="137" t="str">
        <f>$M$3</f>
        <v/>
      </c>
      <c r="N563" s="138"/>
    </row>
    <row r="564" spans="1:16" ht="48" customHeight="1" x14ac:dyDescent="0.15">
      <c r="A564" s="24" t="s">
        <v>801</v>
      </c>
      <c r="B564" s="25" t="s">
        <v>802</v>
      </c>
      <c r="C564" s="26" t="s">
        <v>14</v>
      </c>
      <c r="D564" s="27" t="s">
        <v>800</v>
      </c>
      <c r="E564" s="27" t="s">
        <v>6</v>
      </c>
      <c r="F564" s="27" t="s">
        <v>7</v>
      </c>
      <c r="G564" s="28" t="s">
        <v>796</v>
      </c>
      <c r="H564" s="144" t="s">
        <v>15</v>
      </c>
      <c r="I564" s="145"/>
      <c r="J564" s="27" t="s">
        <v>793</v>
      </c>
      <c r="K564" s="14" t="s">
        <v>10</v>
      </c>
      <c r="L564" s="15" t="s">
        <v>11</v>
      </c>
      <c r="M564" s="4" t="s">
        <v>12</v>
      </c>
      <c r="N564" s="29" t="s">
        <v>13</v>
      </c>
    </row>
    <row r="565" spans="1:16" ht="36" customHeight="1" x14ac:dyDescent="0.15">
      <c r="A565" s="30" t="str">
        <f>IF(入力!$C291="","",入力!$B$2)</f>
        <v/>
      </c>
      <c r="B565" s="31" t="str">
        <f>IF($A565="","",VLOOKUP($P565,入力!$A$11:$M$310,3,FALSE))</f>
        <v/>
      </c>
      <c r="C565" s="31" t="str">
        <f>IF($A565="","",VLOOKUP($P565,入力!$A$11:$M$310,4,FALSE))</f>
        <v/>
      </c>
      <c r="D565" s="31" t="str">
        <f>IF($A565="","",VLOOKUP($P565,入力!$A$11:$M$310,5,FALSE))</f>
        <v/>
      </c>
      <c r="E565" s="31" t="str">
        <f>IF($A565="","",IF(VLOOKUP($P565,入力!$A$11:$M$310,6,FALSE)=1,"本人","家族"))</f>
        <v/>
      </c>
      <c r="F565" s="52" t="str">
        <f>IF($A565="","",VLOOKUP($P565,入力!$A$11:$M$310,7,FALSE))</f>
        <v/>
      </c>
      <c r="G565" s="31" t="str">
        <f>IF($A565="","",VLOOKUP($P565,入力!$A$11:$M$310,8,FALSE))</f>
        <v/>
      </c>
      <c r="H565" s="141" t="str">
        <f>IF($A565="","",VLOOKUP($P565,入力!$A$11:$M$310,9,FALSE))</f>
        <v/>
      </c>
      <c r="I565" s="142"/>
      <c r="J565" s="51" t="str">
        <f>IF($A565="","",VLOOKUP($P565,入力!$A$11:$M$310,10,FALSE))</f>
        <v/>
      </c>
      <c r="K565" s="51" t="str">
        <f>IF($A565="","",IF(VLOOKUP($P565,入力!$A$11:$M$310,11,FALSE)=1,"1.自己採取",IF(VLOOKUP($P565,入力!$A$11:$M$310,11,FALSE)=2,"2.医師採取",IF(VLOOKUP($P565,入力!$A$11:$M$310,11,FALSE)=3,"3.希望なし",""))))</f>
        <v/>
      </c>
      <c r="L565" s="51" t="str">
        <f>IF($A565="","",IF(VLOOKUP($P565,入力!$A$11:$M$310,12,FALSE)=1,"1.超音波",IF(VLOOKUP($P565,入力!$A$11:$M$310,12,FALSE)=2,"2.マンモ","")))</f>
        <v/>
      </c>
      <c r="M565" s="51" t="str">
        <f>IF($A565="","",VLOOKUP($P565,入力!$A$11:$M$310,13,FALSE))</f>
        <v/>
      </c>
      <c r="N565" s="57" t="str">
        <f>IF(M565="","",VLOOKUP(M565,医療機関データ!$A$2:$B$800,2,FALSE))</f>
        <v/>
      </c>
      <c r="O565" s="54" t="str">
        <f>IF(B565="","",DATEDIF(F565,45747,"Y"))</f>
        <v/>
      </c>
      <c r="P565" s="37">
        <f>P554+1</f>
        <v>281</v>
      </c>
    </row>
    <row r="566" spans="1:16" ht="36" customHeight="1" x14ac:dyDescent="0.15">
      <c r="A566" s="30" t="str">
        <f>IF(入力!$C292="","",入力!$B$2)</f>
        <v/>
      </c>
      <c r="B566" s="31" t="str">
        <f>IF($A566="","",VLOOKUP($P566,入力!$A$11:$M$310,3,FALSE))</f>
        <v/>
      </c>
      <c r="C566" s="31" t="str">
        <f>IF($A566="","",VLOOKUP($P566,入力!$A$11:$M$310,4,FALSE))</f>
        <v/>
      </c>
      <c r="D566" s="31" t="str">
        <f>IF($A566="","",VLOOKUP($P566,入力!$A$11:$M$310,5,FALSE))</f>
        <v/>
      </c>
      <c r="E566" s="31" t="str">
        <f>IF($A566="","",IF(VLOOKUP($P566,入力!$A$11:$M$310,6,FALSE)=1,"本人","家族"))</f>
        <v/>
      </c>
      <c r="F566" s="52" t="str">
        <f>IF($A566="","",VLOOKUP($P566,入力!$A$11:$M$310,7,FALSE))</f>
        <v/>
      </c>
      <c r="G566" s="31" t="str">
        <f>IF($A566="","",VLOOKUP($P566,入力!$A$11:$M$310,8,FALSE))</f>
        <v/>
      </c>
      <c r="H566" s="141" t="str">
        <f>IF($A566="","",VLOOKUP($P566,入力!$A$11:$M$310,9,FALSE))</f>
        <v/>
      </c>
      <c r="I566" s="142"/>
      <c r="J566" s="51" t="str">
        <f>IF($A566="","",VLOOKUP($P566,入力!$A$11:$M$310,10,FALSE))</f>
        <v/>
      </c>
      <c r="K566" s="51" t="str">
        <f>IF($A566="","",IF(VLOOKUP($P566,入力!$A$11:$M$310,11,FALSE)=1,"1.自己採取",IF(VLOOKUP($P566,入力!$A$11:$M$310,11,FALSE)=2,"2.医師採取",IF(VLOOKUP($P566,入力!$A$11:$M$310,11,FALSE)=3,"3.希望なし",""))))</f>
        <v/>
      </c>
      <c r="L566" s="51" t="str">
        <f>IF($A566="","",IF(VLOOKUP($P566,入力!$A$11:$M$310,12,FALSE)=1,"1.超音波",IF(VLOOKUP($P566,入力!$A$11:$M$310,12,FALSE)=2,"2.マンモ","")))</f>
        <v/>
      </c>
      <c r="M566" s="51" t="str">
        <f>IF($A566="","",VLOOKUP($P566,入力!$A$11:$M$310,13,FALSE))</f>
        <v/>
      </c>
      <c r="N566" s="57" t="str">
        <f>IF(M566="","",VLOOKUP(M566,医療機関データ!$A$2:$B$800,2,FALSE))</f>
        <v/>
      </c>
      <c r="O566" s="54" t="str">
        <f t="shared" ref="O566:O574" si="55">IF(B566="","",DATEDIF(F566,45747,"Y"))</f>
        <v/>
      </c>
      <c r="P566" s="37">
        <f>P565+1</f>
        <v>282</v>
      </c>
    </row>
    <row r="567" spans="1:16" ht="36" customHeight="1" x14ac:dyDescent="0.15">
      <c r="A567" s="30" t="str">
        <f>IF(入力!$C293="","",入力!$B$2)</f>
        <v/>
      </c>
      <c r="B567" s="31" t="str">
        <f>IF($A567="","",VLOOKUP($P567,入力!$A$11:$M$310,3,FALSE))</f>
        <v/>
      </c>
      <c r="C567" s="31" t="str">
        <f>IF($A567="","",VLOOKUP($P567,入力!$A$11:$M$310,4,FALSE))</f>
        <v/>
      </c>
      <c r="D567" s="31" t="str">
        <f>IF($A567="","",VLOOKUP($P567,入力!$A$11:$M$310,5,FALSE))</f>
        <v/>
      </c>
      <c r="E567" s="31" t="str">
        <f>IF($A567="","",IF(VLOOKUP($P567,入力!$A$11:$M$310,6,FALSE)=1,"本人","家族"))</f>
        <v/>
      </c>
      <c r="F567" s="52" t="str">
        <f>IF($A567="","",VLOOKUP($P567,入力!$A$11:$M$310,7,FALSE))</f>
        <v/>
      </c>
      <c r="G567" s="31" t="str">
        <f>IF($A567="","",VLOOKUP($P567,入力!$A$11:$M$310,8,FALSE))</f>
        <v/>
      </c>
      <c r="H567" s="141" t="str">
        <f>IF($A567="","",VLOOKUP($P567,入力!$A$11:$M$310,9,FALSE))</f>
        <v/>
      </c>
      <c r="I567" s="142"/>
      <c r="J567" s="51" t="str">
        <f>IF($A567="","",VLOOKUP($P567,入力!$A$11:$M$310,10,FALSE))</f>
        <v/>
      </c>
      <c r="K567" s="51" t="str">
        <f>IF($A567="","",IF(VLOOKUP($P567,入力!$A$11:$M$310,11,FALSE)=1,"1.自己採取",IF(VLOOKUP($P567,入力!$A$11:$M$310,11,FALSE)=2,"2.医師採取",IF(VLOOKUP($P567,入力!$A$11:$M$310,11,FALSE)=3,"3.希望なし",""))))</f>
        <v/>
      </c>
      <c r="L567" s="51" t="str">
        <f>IF($A567="","",IF(VLOOKUP($P567,入力!$A$11:$M$310,12,FALSE)=1,"1.超音波",IF(VLOOKUP($P567,入力!$A$11:$M$310,12,FALSE)=2,"2.マンモ","")))</f>
        <v/>
      </c>
      <c r="M567" s="51" t="str">
        <f>IF($A567="","",VLOOKUP($P567,入力!$A$11:$M$310,13,FALSE))</f>
        <v/>
      </c>
      <c r="N567" s="57" t="str">
        <f>IF(M567="","",VLOOKUP(M567,医療機関データ!$A$2:$B$800,2,FALSE))</f>
        <v/>
      </c>
      <c r="O567" s="54" t="str">
        <f t="shared" si="55"/>
        <v/>
      </c>
      <c r="P567" s="37">
        <f t="shared" ref="P567:P574" si="56">P566+1</f>
        <v>283</v>
      </c>
    </row>
    <row r="568" spans="1:16" ht="36" customHeight="1" x14ac:dyDescent="0.15">
      <c r="A568" s="30" t="str">
        <f>IF(入力!$C294="","",入力!$B$2)</f>
        <v/>
      </c>
      <c r="B568" s="31" t="str">
        <f>IF($A568="","",VLOOKUP($P568,入力!$A$11:$M$310,3,FALSE))</f>
        <v/>
      </c>
      <c r="C568" s="31" t="str">
        <f>IF($A568="","",VLOOKUP($P568,入力!$A$11:$M$310,4,FALSE))</f>
        <v/>
      </c>
      <c r="D568" s="31" t="str">
        <f>IF($A568="","",VLOOKUP($P568,入力!$A$11:$M$310,5,FALSE))</f>
        <v/>
      </c>
      <c r="E568" s="31" t="str">
        <f>IF($A568="","",IF(VLOOKUP($P568,入力!$A$11:$M$310,6,FALSE)=1,"本人","家族"))</f>
        <v/>
      </c>
      <c r="F568" s="52" t="str">
        <f>IF($A568="","",VLOOKUP($P568,入力!$A$11:$M$310,7,FALSE))</f>
        <v/>
      </c>
      <c r="G568" s="31" t="str">
        <f>IF($A568="","",VLOOKUP($P568,入力!$A$11:$M$310,8,FALSE))</f>
        <v/>
      </c>
      <c r="H568" s="141" t="str">
        <f>IF($A568="","",VLOOKUP($P568,入力!$A$11:$M$310,9,FALSE))</f>
        <v/>
      </c>
      <c r="I568" s="142"/>
      <c r="J568" s="51" t="str">
        <f>IF($A568="","",VLOOKUP($P568,入力!$A$11:$M$310,10,FALSE))</f>
        <v/>
      </c>
      <c r="K568" s="51" t="str">
        <f>IF($A568="","",IF(VLOOKUP($P568,入力!$A$11:$M$310,11,FALSE)=1,"1.自己採取",IF(VLOOKUP($P568,入力!$A$11:$M$310,11,FALSE)=2,"2.医師採取",IF(VLOOKUP($P568,入力!$A$11:$M$310,11,FALSE)=3,"3.希望なし",""))))</f>
        <v/>
      </c>
      <c r="L568" s="51" t="str">
        <f>IF($A568="","",IF(VLOOKUP($P568,入力!$A$11:$M$310,12,FALSE)=1,"1.超音波",IF(VLOOKUP($P568,入力!$A$11:$M$310,12,FALSE)=2,"2.マンモ","")))</f>
        <v/>
      </c>
      <c r="M568" s="51" t="str">
        <f>IF($A568="","",VLOOKUP($P568,入力!$A$11:$M$310,13,FALSE))</f>
        <v/>
      </c>
      <c r="N568" s="57" t="str">
        <f>IF(M568="","",VLOOKUP(M568,医療機関データ!$A$2:$B$800,2,FALSE))</f>
        <v/>
      </c>
      <c r="O568" s="54" t="str">
        <f t="shared" si="55"/>
        <v/>
      </c>
      <c r="P568" s="37">
        <f t="shared" si="56"/>
        <v>284</v>
      </c>
    </row>
    <row r="569" spans="1:16" ht="36" customHeight="1" x14ac:dyDescent="0.15">
      <c r="A569" s="30" t="str">
        <f>IF(入力!$C295="","",入力!$B$2)</f>
        <v/>
      </c>
      <c r="B569" s="31" t="str">
        <f>IF($A569="","",VLOOKUP($P569,入力!$A$11:$M$310,3,FALSE))</f>
        <v/>
      </c>
      <c r="C569" s="31" t="str">
        <f>IF($A569="","",VLOOKUP($P569,入力!$A$11:$M$310,4,FALSE))</f>
        <v/>
      </c>
      <c r="D569" s="31" t="str">
        <f>IF($A569="","",VLOOKUP($P569,入力!$A$11:$M$310,5,FALSE))</f>
        <v/>
      </c>
      <c r="E569" s="31" t="str">
        <f>IF($A569="","",IF(VLOOKUP($P569,入力!$A$11:$M$310,6,FALSE)=1,"本人","家族"))</f>
        <v/>
      </c>
      <c r="F569" s="52" t="str">
        <f>IF($A569="","",VLOOKUP($P569,入力!$A$11:$M$310,7,FALSE))</f>
        <v/>
      </c>
      <c r="G569" s="31" t="str">
        <f>IF($A569="","",VLOOKUP($P569,入力!$A$11:$M$310,8,FALSE))</f>
        <v/>
      </c>
      <c r="H569" s="141" t="str">
        <f>IF($A569="","",VLOOKUP($P569,入力!$A$11:$M$310,9,FALSE))</f>
        <v/>
      </c>
      <c r="I569" s="142"/>
      <c r="J569" s="51" t="str">
        <f>IF($A569="","",VLOOKUP($P569,入力!$A$11:$M$310,10,FALSE))</f>
        <v/>
      </c>
      <c r="K569" s="51" t="str">
        <f>IF($A569="","",IF(VLOOKUP($P569,入力!$A$11:$M$310,11,FALSE)=1,"1.自己採取",IF(VLOOKUP($P569,入力!$A$11:$M$310,11,FALSE)=2,"2.医師採取",IF(VLOOKUP($P569,入力!$A$11:$M$310,11,FALSE)=3,"3.希望なし",""))))</f>
        <v/>
      </c>
      <c r="L569" s="51" t="str">
        <f>IF($A569="","",IF(VLOOKUP($P569,入力!$A$11:$M$310,12,FALSE)=1,"1.超音波",IF(VLOOKUP($P569,入力!$A$11:$M$310,12,FALSE)=2,"2.マンモ","")))</f>
        <v/>
      </c>
      <c r="M569" s="51" t="str">
        <f>IF($A569="","",VLOOKUP($P569,入力!$A$11:$M$310,13,FALSE))</f>
        <v/>
      </c>
      <c r="N569" s="57" t="str">
        <f>IF(M569="","",VLOOKUP(M569,医療機関データ!$A$2:$B$800,2,FALSE))</f>
        <v/>
      </c>
      <c r="O569" s="54" t="str">
        <f t="shared" si="55"/>
        <v/>
      </c>
      <c r="P569" s="37">
        <f t="shared" si="56"/>
        <v>285</v>
      </c>
    </row>
    <row r="570" spans="1:16" ht="36" customHeight="1" x14ac:dyDescent="0.15">
      <c r="A570" s="30" t="str">
        <f>IF(入力!$C296="","",入力!$B$2)</f>
        <v/>
      </c>
      <c r="B570" s="31" t="str">
        <f>IF($A570="","",VLOOKUP($P570,入力!$A$11:$M$310,3,FALSE))</f>
        <v/>
      </c>
      <c r="C570" s="31" t="str">
        <f>IF($A570="","",VLOOKUP($P570,入力!$A$11:$M$310,4,FALSE))</f>
        <v/>
      </c>
      <c r="D570" s="31" t="str">
        <f>IF($A570="","",VLOOKUP($P570,入力!$A$11:$M$310,5,FALSE))</f>
        <v/>
      </c>
      <c r="E570" s="31" t="str">
        <f>IF($A570="","",IF(VLOOKUP($P570,入力!$A$11:$M$310,6,FALSE)=1,"本人","家族"))</f>
        <v/>
      </c>
      <c r="F570" s="52" t="str">
        <f>IF($A570="","",VLOOKUP($P570,入力!$A$11:$M$310,7,FALSE))</f>
        <v/>
      </c>
      <c r="G570" s="31" t="str">
        <f>IF($A570="","",VLOOKUP($P570,入力!$A$11:$M$310,8,FALSE))</f>
        <v/>
      </c>
      <c r="H570" s="141" t="str">
        <f>IF($A570="","",VLOOKUP($P570,入力!$A$11:$M$310,9,FALSE))</f>
        <v/>
      </c>
      <c r="I570" s="142"/>
      <c r="J570" s="51" t="str">
        <f>IF($A570="","",VLOOKUP($P570,入力!$A$11:$M$310,10,FALSE))</f>
        <v/>
      </c>
      <c r="K570" s="51" t="str">
        <f>IF($A570="","",IF(VLOOKUP($P570,入力!$A$11:$M$310,11,FALSE)=1,"1.自己採取",IF(VLOOKUP($P570,入力!$A$11:$M$310,11,FALSE)=2,"2.医師採取",IF(VLOOKUP($P570,入力!$A$11:$M$310,11,FALSE)=3,"3.希望なし",""))))</f>
        <v/>
      </c>
      <c r="L570" s="51" t="str">
        <f>IF($A570="","",IF(VLOOKUP($P570,入力!$A$11:$M$310,12,FALSE)=1,"1.超音波",IF(VLOOKUP($P570,入力!$A$11:$M$310,12,FALSE)=2,"2.マンモ","")))</f>
        <v/>
      </c>
      <c r="M570" s="51" t="str">
        <f>IF($A570="","",VLOOKUP($P570,入力!$A$11:$M$310,13,FALSE))</f>
        <v/>
      </c>
      <c r="N570" s="57" t="str">
        <f>IF(M570="","",VLOOKUP(M570,医療機関データ!$A$2:$B$800,2,FALSE))</f>
        <v/>
      </c>
      <c r="O570" s="54" t="str">
        <f t="shared" si="55"/>
        <v/>
      </c>
      <c r="P570" s="37">
        <f t="shared" si="56"/>
        <v>286</v>
      </c>
    </row>
    <row r="571" spans="1:16" ht="36" customHeight="1" x14ac:dyDescent="0.15">
      <c r="A571" s="30" t="str">
        <f>IF(入力!$C297="","",入力!$B$2)</f>
        <v/>
      </c>
      <c r="B571" s="31" t="str">
        <f>IF($A571="","",VLOOKUP($P571,入力!$A$11:$M$310,3,FALSE))</f>
        <v/>
      </c>
      <c r="C571" s="31" t="str">
        <f>IF($A571="","",VLOOKUP($P571,入力!$A$11:$M$310,4,FALSE))</f>
        <v/>
      </c>
      <c r="D571" s="31" t="str">
        <f>IF($A571="","",VLOOKUP($P571,入力!$A$11:$M$310,5,FALSE))</f>
        <v/>
      </c>
      <c r="E571" s="31" t="str">
        <f>IF($A571="","",IF(VLOOKUP($P571,入力!$A$11:$M$310,6,FALSE)=1,"本人","家族"))</f>
        <v/>
      </c>
      <c r="F571" s="52" t="str">
        <f>IF($A571="","",VLOOKUP($P571,入力!$A$11:$M$310,7,FALSE))</f>
        <v/>
      </c>
      <c r="G571" s="31" t="str">
        <f>IF($A571="","",VLOOKUP($P571,入力!$A$11:$M$310,8,FALSE))</f>
        <v/>
      </c>
      <c r="H571" s="141" t="str">
        <f>IF($A571="","",VLOOKUP($P571,入力!$A$11:$M$310,9,FALSE))</f>
        <v/>
      </c>
      <c r="I571" s="142"/>
      <c r="J571" s="51" t="str">
        <f>IF($A571="","",VLOOKUP($P571,入力!$A$11:$M$310,10,FALSE))</f>
        <v/>
      </c>
      <c r="K571" s="51" t="str">
        <f>IF($A571="","",IF(VLOOKUP($P571,入力!$A$11:$M$310,11,FALSE)=1,"1.自己採取",IF(VLOOKUP($P571,入力!$A$11:$M$310,11,FALSE)=2,"2.医師採取",IF(VLOOKUP($P571,入力!$A$11:$M$310,11,FALSE)=3,"3.希望なし",""))))</f>
        <v/>
      </c>
      <c r="L571" s="51" t="str">
        <f>IF($A571="","",IF(VLOOKUP($P571,入力!$A$11:$M$310,12,FALSE)=1,"1.超音波",IF(VLOOKUP($P571,入力!$A$11:$M$310,12,FALSE)=2,"2.マンモ","")))</f>
        <v/>
      </c>
      <c r="M571" s="51" t="str">
        <f>IF($A571="","",VLOOKUP($P571,入力!$A$11:$M$310,13,FALSE))</f>
        <v/>
      </c>
      <c r="N571" s="57" t="str">
        <f>IF(M571="","",VLOOKUP(M571,医療機関データ!$A$2:$B$800,2,FALSE))</f>
        <v/>
      </c>
      <c r="O571" s="54" t="str">
        <f t="shared" si="55"/>
        <v/>
      </c>
      <c r="P571" s="37">
        <f t="shared" si="56"/>
        <v>287</v>
      </c>
    </row>
    <row r="572" spans="1:16" ht="36" customHeight="1" x14ac:dyDescent="0.15">
      <c r="A572" s="30" t="str">
        <f>IF(入力!$C298="","",入力!$B$2)</f>
        <v/>
      </c>
      <c r="B572" s="31" t="str">
        <f>IF($A572="","",VLOOKUP($P572,入力!$A$11:$M$310,3,FALSE))</f>
        <v/>
      </c>
      <c r="C572" s="31" t="str">
        <f>IF($A572="","",VLOOKUP($P572,入力!$A$11:$M$310,4,FALSE))</f>
        <v/>
      </c>
      <c r="D572" s="31" t="str">
        <f>IF($A572="","",VLOOKUP($P572,入力!$A$11:$M$310,5,FALSE))</f>
        <v/>
      </c>
      <c r="E572" s="31" t="str">
        <f>IF($A572="","",IF(VLOOKUP($P572,入力!$A$11:$M$310,6,FALSE)=1,"本人","家族"))</f>
        <v/>
      </c>
      <c r="F572" s="52" t="str">
        <f>IF($A572="","",VLOOKUP($P572,入力!$A$11:$M$310,7,FALSE))</f>
        <v/>
      </c>
      <c r="G572" s="31" t="str">
        <f>IF($A572="","",VLOOKUP($P572,入力!$A$11:$M$310,8,FALSE))</f>
        <v/>
      </c>
      <c r="H572" s="141" t="str">
        <f>IF($A572="","",VLOOKUP($P572,入力!$A$11:$M$310,9,FALSE))</f>
        <v/>
      </c>
      <c r="I572" s="142"/>
      <c r="J572" s="51" t="str">
        <f>IF($A572="","",VLOOKUP($P572,入力!$A$11:$M$310,10,FALSE))</f>
        <v/>
      </c>
      <c r="K572" s="51" t="str">
        <f>IF($A572="","",IF(VLOOKUP($P572,入力!$A$11:$M$310,11,FALSE)=1,"1.自己採取",IF(VLOOKUP($P572,入力!$A$11:$M$310,11,FALSE)=2,"2.医師採取",IF(VLOOKUP($P572,入力!$A$11:$M$310,11,FALSE)=3,"3.希望なし",""))))</f>
        <v/>
      </c>
      <c r="L572" s="51" t="str">
        <f>IF($A572="","",IF(VLOOKUP($P572,入力!$A$11:$M$310,12,FALSE)=1,"1.超音波",IF(VLOOKUP($P572,入力!$A$11:$M$310,12,FALSE)=2,"2.マンモ","")))</f>
        <v/>
      </c>
      <c r="M572" s="51" t="str">
        <f>IF($A572="","",VLOOKUP($P572,入力!$A$11:$M$310,13,FALSE))</f>
        <v/>
      </c>
      <c r="N572" s="57" t="str">
        <f>IF(M572="","",VLOOKUP(M572,医療機関データ!$A$2:$B$800,2,FALSE))</f>
        <v/>
      </c>
      <c r="O572" s="54" t="str">
        <f t="shared" si="55"/>
        <v/>
      </c>
      <c r="P572" s="37">
        <f t="shared" si="56"/>
        <v>288</v>
      </c>
    </row>
    <row r="573" spans="1:16" ht="36" customHeight="1" x14ac:dyDescent="0.15">
      <c r="A573" s="30" t="str">
        <f>IF(入力!$C299="","",入力!$B$2)</f>
        <v/>
      </c>
      <c r="B573" s="31" t="str">
        <f>IF($A573="","",VLOOKUP($P573,入力!$A$11:$M$310,3,FALSE))</f>
        <v/>
      </c>
      <c r="C573" s="31" t="str">
        <f>IF($A573="","",VLOOKUP($P573,入力!$A$11:$M$310,4,FALSE))</f>
        <v/>
      </c>
      <c r="D573" s="31" t="str">
        <f>IF($A573="","",VLOOKUP($P573,入力!$A$11:$M$310,5,FALSE))</f>
        <v/>
      </c>
      <c r="E573" s="31" t="str">
        <f>IF($A573="","",IF(VLOOKUP($P573,入力!$A$11:$M$310,6,FALSE)=1,"本人","家族"))</f>
        <v/>
      </c>
      <c r="F573" s="52" t="str">
        <f>IF($A573="","",VLOOKUP($P573,入力!$A$11:$M$310,7,FALSE))</f>
        <v/>
      </c>
      <c r="G573" s="31" t="str">
        <f>IF($A573="","",VLOOKUP($P573,入力!$A$11:$M$310,8,FALSE))</f>
        <v/>
      </c>
      <c r="H573" s="141" t="str">
        <f>IF($A573="","",VLOOKUP($P573,入力!$A$11:$M$310,9,FALSE))</f>
        <v/>
      </c>
      <c r="I573" s="142"/>
      <c r="J573" s="51" t="str">
        <f>IF($A573="","",VLOOKUP($P573,入力!$A$11:$M$310,10,FALSE))</f>
        <v/>
      </c>
      <c r="K573" s="51" t="str">
        <f>IF($A573="","",IF(VLOOKUP($P573,入力!$A$11:$M$310,11,FALSE)=1,"1.自己採取",IF(VLOOKUP($P573,入力!$A$11:$M$310,11,FALSE)=2,"2.医師採取",IF(VLOOKUP($P573,入力!$A$11:$M$310,11,FALSE)=3,"3.希望なし",""))))</f>
        <v/>
      </c>
      <c r="L573" s="51" t="str">
        <f>IF($A573="","",IF(VLOOKUP($P573,入力!$A$11:$M$310,12,FALSE)=1,"1.超音波",IF(VLOOKUP($P573,入力!$A$11:$M$310,12,FALSE)=2,"2.マンモ","")))</f>
        <v/>
      </c>
      <c r="M573" s="51" t="str">
        <f>IF($A573="","",VLOOKUP($P573,入力!$A$11:$M$310,13,FALSE))</f>
        <v/>
      </c>
      <c r="N573" s="57" t="str">
        <f>IF(M573="","",VLOOKUP(M573,医療機関データ!$A$2:$B$800,2,FALSE))</f>
        <v/>
      </c>
      <c r="O573" s="54" t="str">
        <f t="shared" si="55"/>
        <v/>
      </c>
      <c r="P573" s="37">
        <f t="shared" si="56"/>
        <v>289</v>
      </c>
    </row>
    <row r="574" spans="1:16" ht="36" customHeight="1" thickBot="1" x14ac:dyDescent="0.2">
      <c r="A574" s="30" t="str">
        <f>IF(入力!$C300="","",入力!$B$2)</f>
        <v/>
      </c>
      <c r="B574" s="31" t="str">
        <f>IF($A574="","",VLOOKUP($P574,入力!$A$11:$M$310,3,FALSE))</f>
        <v/>
      </c>
      <c r="C574" s="31" t="str">
        <f>IF($A574="","",VLOOKUP($P574,入力!$A$11:$M$310,4,FALSE))</f>
        <v/>
      </c>
      <c r="D574" s="31" t="str">
        <f>IF($A574="","",VLOOKUP($P574,入力!$A$11:$M$310,5,FALSE))</f>
        <v/>
      </c>
      <c r="E574" s="31" t="str">
        <f>IF($A574="","",IF(VLOOKUP($P574,入力!$A$11:$M$310,6,FALSE)=1,"本人","家族"))</f>
        <v/>
      </c>
      <c r="F574" s="52" t="str">
        <f>IF($A574="","",VLOOKUP($P574,入力!$A$11:$M$310,7,FALSE))</f>
        <v/>
      </c>
      <c r="G574" s="31" t="str">
        <f>IF($A574="","",VLOOKUP($P574,入力!$A$11:$M$310,8,FALSE))</f>
        <v/>
      </c>
      <c r="H574" s="141" t="str">
        <f>IF($A574="","",VLOOKUP($P574,入力!$A$11:$M$310,9,FALSE))</f>
        <v/>
      </c>
      <c r="I574" s="142"/>
      <c r="J574" s="53" t="str">
        <f>IF($A574="","",VLOOKUP($P574,入力!$A$11:$M$310,10,FALSE))</f>
        <v/>
      </c>
      <c r="K574" s="53" t="str">
        <f>IF($A574="","",IF(VLOOKUP($P574,入力!$A$11:$M$310,11,FALSE)=1,"1.自己採取",IF(VLOOKUP($P574,入力!$A$11:$M$310,11,FALSE)=2,"2.医師採取",IF(VLOOKUP($P574,入力!$A$11:$M$310,11,FALSE)=3,"3.希望なし",""))))</f>
        <v/>
      </c>
      <c r="L574" s="53" t="str">
        <f>IF($A574="","",IF(VLOOKUP($P574,入力!$A$11:$M$310,12,FALSE)=1,"1.超音波",IF(VLOOKUP($P574,入力!$A$11:$M$310,12,FALSE)=2,"2.マンモ","")))</f>
        <v/>
      </c>
      <c r="M574" s="53" t="str">
        <f>IF($A574="","",VLOOKUP($P574,入力!$A$11:$M$310,13,FALSE))</f>
        <v/>
      </c>
      <c r="N574" s="58" t="str">
        <f>IF(M574="","",VLOOKUP(M574,医療機関データ!$A$2:$B$800,2,FALSE))</f>
        <v/>
      </c>
      <c r="O574" s="54" t="str">
        <f t="shared" si="55"/>
        <v/>
      </c>
      <c r="P574" s="37">
        <f t="shared" si="56"/>
        <v>290</v>
      </c>
    </row>
    <row r="575" spans="1:16" ht="21" customHeight="1" x14ac:dyDescent="0.15">
      <c r="A575" s="146" t="s">
        <v>809</v>
      </c>
      <c r="B575" s="47" t="s">
        <v>807</v>
      </c>
      <c r="C575" s="32"/>
      <c r="D575" s="32"/>
      <c r="E575" s="32"/>
      <c r="F575" s="32"/>
      <c r="G575" s="32"/>
      <c r="H575" s="32"/>
      <c r="I575" s="32"/>
      <c r="J575" s="33"/>
      <c r="K575" s="34"/>
      <c r="L575" s="35" t="s">
        <v>8</v>
      </c>
      <c r="M575" s="35" t="s">
        <v>9</v>
      </c>
      <c r="N575" s="36"/>
      <c r="O575" s="55"/>
    </row>
    <row r="576" spans="1:16" ht="21" customHeight="1" x14ac:dyDescent="0.15">
      <c r="A576" s="147"/>
      <c r="B576" s="48" t="s">
        <v>806</v>
      </c>
      <c r="C576" s="38"/>
      <c r="D576" s="38"/>
      <c r="E576" s="38"/>
      <c r="F576" s="38"/>
      <c r="G576" s="38"/>
      <c r="H576" s="38"/>
      <c r="I576" s="38"/>
      <c r="J576" s="38"/>
      <c r="K576" s="39" t="s">
        <v>16</v>
      </c>
      <c r="L576" s="40">
        <f>COUNTIFS(E565:E574,"本人",O565:O574,"&lt;40")</f>
        <v>0</v>
      </c>
      <c r="M576" s="40">
        <f>COUNTIFS(E565:E574,"家族",O565:O574,"&lt;40")</f>
        <v>0</v>
      </c>
      <c r="N576" s="41"/>
    </row>
    <row r="577" spans="1:16" ht="21" customHeight="1" x14ac:dyDescent="0.15">
      <c r="A577" s="147"/>
      <c r="B577" s="48" t="s">
        <v>805</v>
      </c>
      <c r="C577" s="38"/>
      <c r="D577" s="38"/>
      <c r="E577" s="38"/>
      <c r="F577" s="38"/>
      <c r="G577" s="38"/>
      <c r="H577" s="38"/>
      <c r="I577" s="38"/>
      <c r="J577" s="38"/>
      <c r="K577" s="39" t="s">
        <v>17</v>
      </c>
      <c r="L577" s="42">
        <f>COUNTIFS(E565:E574,"本人",O565:O574,"&gt;=40")</f>
        <v>0</v>
      </c>
      <c r="M577" s="43">
        <f>COUNTIFS(E565:E574,"家族",O565:O574,"&gt;=40")</f>
        <v>0</v>
      </c>
      <c r="N577" s="41"/>
    </row>
    <row r="578" spans="1:16" ht="21" customHeight="1" x14ac:dyDescent="0.15">
      <c r="A578" s="147"/>
      <c r="B578" s="48" t="s">
        <v>808</v>
      </c>
      <c r="C578" s="38"/>
      <c r="D578" s="38"/>
      <c r="E578" s="38"/>
      <c r="F578" s="38"/>
      <c r="G578" s="38"/>
      <c r="H578" s="38"/>
      <c r="I578" s="38"/>
      <c r="J578" s="38"/>
      <c r="K578" s="44" t="s">
        <v>18</v>
      </c>
      <c r="L578" s="45">
        <f>SUM(L576:L577)</f>
        <v>0</v>
      </c>
      <c r="M578" s="45">
        <f>SUM(M576:M577)</f>
        <v>0</v>
      </c>
      <c r="N578" s="41"/>
    </row>
    <row r="579" spans="1:16" ht="21" customHeight="1" x14ac:dyDescent="0.15">
      <c r="A579" s="147"/>
      <c r="B579" s="48" t="str">
        <f>$B$19</f>
        <v>⑤申込締切日は、令和8年1月7日（水）です。＜FAXは不可＞</v>
      </c>
      <c r="C579" s="38"/>
      <c r="D579" s="38"/>
      <c r="E579" s="38"/>
      <c r="F579" s="38"/>
      <c r="G579" s="38"/>
      <c r="H579" s="38"/>
      <c r="I579" s="38"/>
      <c r="J579" s="38"/>
      <c r="L579" s="148">
        <f>SUM(L578:M578)</f>
        <v>0</v>
      </c>
      <c r="M579" s="149"/>
    </row>
    <row r="580" spans="1:16" ht="21" customHeight="1" x14ac:dyDescent="0.15">
      <c r="B580" s="123" t="s">
        <v>810</v>
      </c>
      <c r="C580" s="124"/>
      <c r="D580" s="124"/>
      <c r="E580" s="124"/>
      <c r="F580" s="124"/>
      <c r="G580" s="124"/>
      <c r="H580" s="124"/>
      <c r="I580" s="124"/>
      <c r="J580" s="124"/>
      <c r="K580" s="124"/>
      <c r="L580" s="125"/>
    </row>
    <row r="581" spans="1:16" ht="27" customHeight="1" x14ac:dyDescent="0.15">
      <c r="A581" s="155" t="str">
        <f>$A$1</f>
        <v>令和８年度　春季女性生活習慣病予防健診</v>
      </c>
      <c r="B581" s="155"/>
      <c r="C581" s="126"/>
      <c r="D581" s="126"/>
      <c r="E581" s="126"/>
      <c r="F581" s="126"/>
      <c r="G581" s="16"/>
      <c r="H581" s="17"/>
      <c r="I581" s="17"/>
      <c r="M581" s="19"/>
      <c r="N581" s="18">
        <f>N561+1</f>
        <v>30</v>
      </c>
    </row>
    <row r="582" spans="1:16" ht="27" customHeight="1" x14ac:dyDescent="0.15">
      <c r="A582" s="127" t="s">
        <v>0</v>
      </c>
      <c r="B582" s="128"/>
      <c r="C582" s="49"/>
      <c r="D582" s="143" t="s">
        <v>812</v>
      </c>
      <c r="E582" s="143"/>
      <c r="F582" s="143"/>
      <c r="G582" s="143"/>
      <c r="H582" s="20" t="s">
        <v>1</v>
      </c>
      <c r="I582" s="150" t="str">
        <f>$I$2</f>
        <v/>
      </c>
      <c r="J582" s="151"/>
      <c r="K582" s="152"/>
      <c r="L582" s="50" t="s">
        <v>2</v>
      </c>
      <c r="M582" s="132" t="str">
        <f>$M$2</f>
        <v/>
      </c>
      <c r="N582" s="132"/>
    </row>
    <row r="583" spans="1:16" ht="27" customHeight="1" thickBot="1" x14ac:dyDescent="0.2">
      <c r="A583" s="21" t="s">
        <v>3</v>
      </c>
      <c r="B583" s="22">
        <f>$B$3</f>
        <v>278</v>
      </c>
      <c r="C583" s="109"/>
      <c r="D583" s="133" t="str">
        <f>$D$3</f>
        <v>東京金属事業健康保険組合</v>
      </c>
      <c r="E583" s="133"/>
      <c r="F583" s="133"/>
      <c r="G583" s="133"/>
      <c r="H583" s="23" t="s">
        <v>4</v>
      </c>
      <c r="I583" s="134" t="str">
        <f>$I$3</f>
        <v/>
      </c>
      <c r="J583" s="135"/>
      <c r="K583" s="136"/>
      <c r="L583" s="46" t="s">
        <v>5</v>
      </c>
      <c r="M583" s="137" t="str">
        <f>$M$3</f>
        <v/>
      </c>
      <c r="N583" s="138"/>
    </row>
    <row r="584" spans="1:16" ht="48" customHeight="1" x14ac:dyDescent="0.15">
      <c r="A584" s="24" t="s">
        <v>801</v>
      </c>
      <c r="B584" s="25" t="s">
        <v>802</v>
      </c>
      <c r="C584" s="26" t="s">
        <v>14</v>
      </c>
      <c r="D584" s="27" t="s">
        <v>800</v>
      </c>
      <c r="E584" s="27" t="s">
        <v>6</v>
      </c>
      <c r="F584" s="27" t="s">
        <v>7</v>
      </c>
      <c r="G584" s="28" t="s">
        <v>796</v>
      </c>
      <c r="H584" s="144" t="s">
        <v>15</v>
      </c>
      <c r="I584" s="145"/>
      <c r="J584" s="27" t="s">
        <v>793</v>
      </c>
      <c r="K584" s="14" t="s">
        <v>10</v>
      </c>
      <c r="L584" s="15" t="s">
        <v>11</v>
      </c>
      <c r="M584" s="4" t="s">
        <v>12</v>
      </c>
      <c r="N584" s="29" t="s">
        <v>13</v>
      </c>
    </row>
    <row r="585" spans="1:16" ht="36" customHeight="1" x14ac:dyDescent="0.15">
      <c r="A585" s="30" t="str">
        <f>IF(入力!$C301="","",入力!$B$2)</f>
        <v/>
      </c>
      <c r="B585" s="31" t="str">
        <f>IF($A585="","",VLOOKUP($P585,入力!$A$11:$M$310,3,FALSE))</f>
        <v/>
      </c>
      <c r="C585" s="31" t="str">
        <f>IF($A585="","",VLOOKUP($P585,入力!$A$11:$M$310,4,FALSE))</f>
        <v/>
      </c>
      <c r="D585" s="31" t="str">
        <f>IF($A585="","",VLOOKUP($P585,入力!$A$11:$M$310,5,FALSE))</f>
        <v/>
      </c>
      <c r="E585" s="31" t="str">
        <f>IF($A585="","",IF(VLOOKUP($P585,入力!$A$11:$M$310,6,FALSE)=1,"本人","家族"))</f>
        <v/>
      </c>
      <c r="F585" s="52" t="str">
        <f>IF($A585="","",VLOOKUP($P585,入力!$A$11:$M$310,7,FALSE))</f>
        <v/>
      </c>
      <c r="G585" s="31" t="str">
        <f>IF($A585="","",VLOOKUP($P585,入力!$A$11:$M$310,8,FALSE))</f>
        <v/>
      </c>
      <c r="H585" s="141" t="str">
        <f>IF($A585="","",VLOOKUP($P585,入力!$A$11:$M$310,9,FALSE))</f>
        <v/>
      </c>
      <c r="I585" s="142"/>
      <c r="J585" s="51" t="str">
        <f>IF($A585="","",VLOOKUP($P585,入力!$A$11:$M$310,10,FALSE))</f>
        <v/>
      </c>
      <c r="K585" s="51" t="str">
        <f>IF($A585="","",IF(VLOOKUP($P585,入力!$A$11:$M$310,11,FALSE)=1,"1.自己採取",IF(VLOOKUP($P585,入力!$A$11:$M$310,11,FALSE)=2,"2.医師採取",IF(VLOOKUP($P585,入力!$A$11:$M$310,11,FALSE)=3,"3.希望なし",""))))</f>
        <v/>
      </c>
      <c r="L585" s="51" t="str">
        <f>IF($A585="","",IF(VLOOKUP($P585,入力!$A$11:$M$310,12,FALSE)=1,"1.超音波",IF(VLOOKUP($P585,入力!$A$11:$M$310,12,FALSE)=2,"2.マンモ","")))</f>
        <v/>
      </c>
      <c r="M585" s="51" t="str">
        <f>IF($A585="","",VLOOKUP($P585,入力!$A$11:$M$310,13,FALSE))</f>
        <v/>
      </c>
      <c r="N585" s="57" t="str">
        <f>IF(M585="","",VLOOKUP(M585,医療機関データ!$A$2:$B$800,2,FALSE))</f>
        <v/>
      </c>
      <c r="O585" s="54" t="str">
        <f>IF(B585="","",DATEDIF(F585,45747,"Y"))</f>
        <v/>
      </c>
      <c r="P585" s="37">
        <f>P574+1</f>
        <v>291</v>
      </c>
    </row>
    <row r="586" spans="1:16" ht="36" customHeight="1" x14ac:dyDescent="0.15">
      <c r="A586" s="30" t="str">
        <f>IF(入力!$C302="","",入力!$B$2)</f>
        <v/>
      </c>
      <c r="B586" s="31" t="str">
        <f>IF($A586="","",VLOOKUP($P586,入力!$A$11:$M$310,3,FALSE))</f>
        <v/>
      </c>
      <c r="C586" s="31" t="str">
        <f>IF($A586="","",VLOOKUP($P586,入力!$A$11:$M$310,4,FALSE))</f>
        <v/>
      </c>
      <c r="D586" s="31" t="str">
        <f>IF($A586="","",VLOOKUP($P586,入力!$A$11:$M$310,5,FALSE))</f>
        <v/>
      </c>
      <c r="E586" s="31" t="str">
        <f>IF($A586="","",IF(VLOOKUP($P586,入力!$A$11:$M$310,6,FALSE)=1,"本人","家族"))</f>
        <v/>
      </c>
      <c r="F586" s="52" t="str">
        <f>IF($A586="","",VLOOKUP($P586,入力!$A$11:$M$310,7,FALSE))</f>
        <v/>
      </c>
      <c r="G586" s="31" t="str">
        <f>IF($A586="","",VLOOKUP($P586,入力!$A$11:$M$310,8,FALSE))</f>
        <v/>
      </c>
      <c r="H586" s="141" t="str">
        <f>IF($A586="","",VLOOKUP($P586,入力!$A$11:$M$310,9,FALSE))</f>
        <v/>
      </c>
      <c r="I586" s="142"/>
      <c r="J586" s="51" t="str">
        <f>IF($A586="","",VLOOKUP($P586,入力!$A$11:$M$310,10,FALSE))</f>
        <v/>
      </c>
      <c r="K586" s="51" t="str">
        <f>IF($A586="","",IF(VLOOKUP($P586,入力!$A$11:$M$310,11,FALSE)=1,"1.自己採取",IF(VLOOKUP($P586,入力!$A$11:$M$310,11,FALSE)=2,"2.医師採取",IF(VLOOKUP($P586,入力!$A$11:$M$310,11,FALSE)=3,"3.希望なし",""))))</f>
        <v/>
      </c>
      <c r="L586" s="51" t="str">
        <f>IF($A586="","",IF(VLOOKUP($P586,入力!$A$11:$M$310,12,FALSE)=1,"1.超音波",IF(VLOOKUP($P586,入力!$A$11:$M$310,12,FALSE)=2,"2.マンモ","")))</f>
        <v/>
      </c>
      <c r="M586" s="51" t="str">
        <f>IF($A586="","",VLOOKUP($P586,入力!$A$11:$M$310,13,FALSE))</f>
        <v/>
      </c>
      <c r="N586" s="57" t="str">
        <f>IF(M586="","",VLOOKUP(M586,医療機関データ!$A$2:$B$800,2,FALSE))</f>
        <v/>
      </c>
      <c r="O586" s="54" t="str">
        <f t="shared" ref="O586:O594" si="57">IF(B586="","",DATEDIF(F586,45747,"Y"))</f>
        <v/>
      </c>
      <c r="P586" s="37">
        <f>P585+1</f>
        <v>292</v>
      </c>
    </row>
    <row r="587" spans="1:16" ht="36" customHeight="1" x14ac:dyDescent="0.15">
      <c r="A587" s="30" t="str">
        <f>IF(入力!$C303="","",入力!$B$2)</f>
        <v/>
      </c>
      <c r="B587" s="31" t="str">
        <f>IF($A587="","",VLOOKUP($P587,入力!$A$11:$M$310,3,FALSE))</f>
        <v/>
      </c>
      <c r="C587" s="31" t="str">
        <f>IF($A587="","",VLOOKUP($P587,入力!$A$11:$M$310,4,FALSE))</f>
        <v/>
      </c>
      <c r="D587" s="31" t="str">
        <f>IF($A587="","",VLOOKUP($P587,入力!$A$11:$M$310,5,FALSE))</f>
        <v/>
      </c>
      <c r="E587" s="31" t="str">
        <f>IF($A587="","",IF(VLOOKUP($P587,入力!$A$11:$M$310,6,FALSE)=1,"本人","家族"))</f>
        <v/>
      </c>
      <c r="F587" s="52" t="str">
        <f>IF($A587="","",VLOOKUP($P587,入力!$A$11:$M$310,7,FALSE))</f>
        <v/>
      </c>
      <c r="G587" s="31" t="str">
        <f>IF($A587="","",VLOOKUP($P587,入力!$A$11:$M$310,8,FALSE))</f>
        <v/>
      </c>
      <c r="H587" s="141" t="str">
        <f>IF($A587="","",VLOOKUP($P587,入力!$A$11:$M$310,9,FALSE))</f>
        <v/>
      </c>
      <c r="I587" s="142"/>
      <c r="J587" s="51" t="str">
        <f>IF($A587="","",VLOOKUP($P587,入力!$A$11:$M$310,10,FALSE))</f>
        <v/>
      </c>
      <c r="K587" s="51" t="str">
        <f>IF($A587="","",IF(VLOOKUP($P587,入力!$A$11:$M$310,11,FALSE)=1,"1.自己採取",IF(VLOOKUP($P587,入力!$A$11:$M$310,11,FALSE)=2,"2.医師採取",IF(VLOOKUP($P587,入力!$A$11:$M$310,11,FALSE)=3,"3.希望なし",""))))</f>
        <v/>
      </c>
      <c r="L587" s="51" t="str">
        <f>IF($A587="","",IF(VLOOKUP($P587,入力!$A$11:$M$310,12,FALSE)=1,"1.超音波",IF(VLOOKUP($P587,入力!$A$11:$M$310,12,FALSE)=2,"2.マンモ","")))</f>
        <v/>
      </c>
      <c r="M587" s="51" t="str">
        <f>IF($A587="","",VLOOKUP($P587,入力!$A$11:$M$310,13,FALSE))</f>
        <v/>
      </c>
      <c r="N587" s="57" t="str">
        <f>IF(M587="","",VLOOKUP(M587,医療機関データ!$A$2:$B$800,2,FALSE))</f>
        <v/>
      </c>
      <c r="O587" s="54" t="str">
        <f t="shared" si="57"/>
        <v/>
      </c>
      <c r="P587" s="37">
        <f t="shared" ref="P587:P594" si="58">P586+1</f>
        <v>293</v>
      </c>
    </row>
    <row r="588" spans="1:16" ht="36" customHeight="1" x14ac:dyDescent="0.15">
      <c r="A588" s="30" t="str">
        <f>IF(入力!$C304="","",入力!$B$2)</f>
        <v/>
      </c>
      <c r="B588" s="31" t="str">
        <f>IF($A588="","",VLOOKUP($P588,入力!$A$11:$M$310,3,FALSE))</f>
        <v/>
      </c>
      <c r="C588" s="31" t="str">
        <f>IF($A588="","",VLOOKUP($P588,入力!$A$11:$M$310,4,FALSE))</f>
        <v/>
      </c>
      <c r="D588" s="31" t="str">
        <f>IF($A588="","",VLOOKUP($P588,入力!$A$11:$M$310,5,FALSE))</f>
        <v/>
      </c>
      <c r="E588" s="31" t="str">
        <f>IF($A588="","",IF(VLOOKUP($P588,入力!$A$11:$M$310,6,FALSE)=1,"本人","家族"))</f>
        <v/>
      </c>
      <c r="F588" s="52" t="str">
        <f>IF($A588="","",VLOOKUP($P588,入力!$A$11:$M$310,7,FALSE))</f>
        <v/>
      </c>
      <c r="G588" s="31" t="str">
        <f>IF($A588="","",VLOOKUP($P588,入力!$A$11:$M$310,8,FALSE))</f>
        <v/>
      </c>
      <c r="H588" s="141" t="str">
        <f>IF($A588="","",VLOOKUP($P588,入力!$A$11:$M$310,9,FALSE))</f>
        <v/>
      </c>
      <c r="I588" s="142"/>
      <c r="J588" s="51" t="str">
        <f>IF($A588="","",VLOOKUP($P588,入力!$A$11:$M$310,10,FALSE))</f>
        <v/>
      </c>
      <c r="K588" s="51" t="str">
        <f>IF($A588="","",IF(VLOOKUP($P588,入力!$A$11:$M$310,11,FALSE)=1,"1.自己採取",IF(VLOOKUP($P588,入力!$A$11:$M$310,11,FALSE)=2,"2.医師採取",IF(VLOOKUP($P588,入力!$A$11:$M$310,11,FALSE)=3,"3.希望なし",""))))</f>
        <v/>
      </c>
      <c r="L588" s="51" t="str">
        <f>IF($A588="","",IF(VLOOKUP($P588,入力!$A$11:$M$310,12,FALSE)=1,"1.超音波",IF(VLOOKUP($P588,入力!$A$11:$M$310,12,FALSE)=2,"2.マンモ","")))</f>
        <v/>
      </c>
      <c r="M588" s="51" t="str">
        <f>IF($A588="","",VLOOKUP($P588,入力!$A$11:$M$310,13,FALSE))</f>
        <v/>
      </c>
      <c r="N588" s="57" t="str">
        <f>IF(M588="","",VLOOKUP(M588,医療機関データ!$A$2:$B$800,2,FALSE))</f>
        <v/>
      </c>
      <c r="O588" s="54" t="str">
        <f t="shared" si="57"/>
        <v/>
      </c>
      <c r="P588" s="37">
        <f t="shared" si="58"/>
        <v>294</v>
      </c>
    </row>
    <row r="589" spans="1:16" ht="36" customHeight="1" x14ac:dyDescent="0.15">
      <c r="A589" s="30" t="str">
        <f>IF(入力!$C305="","",入力!$B$2)</f>
        <v/>
      </c>
      <c r="B589" s="31" t="str">
        <f>IF($A589="","",VLOOKUP($P589,入力!$A$11:$M$310,3,FALSE))</f>
        <v/>
      </c>
      <c r="C589" s="31" t="str">
        <f>IF($A589="","",VLOOKUP($P589,入力!$A$11:$M$310,4,FALSE))</f>
        <v/>
      </c>
      <c r="D589" s="31" t="str">
        <f>IF($A589="","",VLOOKUP($P589,入力!$A$11:$M$310,5,FALSE))</f>
        <v/>
      </c>
      <c r="E589" s="31" t="str">
        <f>IF($A589="","",IF(VLOOKUP($P589,入力!$A$11:$M$310,6,FALSE)=1,"本人","家族"))</f>
        <v/>
      </c>
      <c r="F589" s="52" t="str">
        <f>IF($A589="","",VLOOKUP($P589,入力!$A$11:$M$310,7,FALSE))</f>
        <v/>
      </c>
      <c r="G589" s="31" t="str">
        <f>IF($A589="","",VLOOKUP($P589,入力!$A$11:$M$310,8,FALSE))</f>
        <v/>
      </c>
      <c r="H589" s="141" t="str">
        <f>IF($A589="","",VLOOKUP($P589,入力!$A$11:$M$310,9,FALSE))</f>
        <v/>
      </c>
      <c r="I589" s="142"/>
      <c r="J589" s="51" t="str">
        <f>IF($A589="","",VLOOKUP($P589,入力!$A$11:$M$310,10,FALSE))</f>
        <v/>
      </c>
      <c r="K589" s="51" t="str">
        <f>IF($A589="","",IF(VLOOKUP($P589,入力!$A$11:$M$310,11,FALSE)=1,"1.自己採取",IF(VLOOKUP($P589,入力!$A$11:$M$310,11,FALSE)=2,"2.医師採取",IF(VLOOKUP($P589,入力!$A$11:$M$310,11,FALSE)=3,"3.希望なし",""))))</f>
        <v/>
      </c>
      <c r="L589" s="51" t="str">
        <f>IF($A589="","",IF(VLOOKUP($P589,入力!$A$11:$M$310,12,FALSE)=1,"1.超音波",IF(VLOOKUP($P589,入力!$A$11:$M$310,12,FALSE)=2,"2.マンモ","")))</f>
        <v/>
      </c>
      <c r="M589" s="51" t="str">
        <f>IF($A589="","",VLOOKUP($P589,入力!$A$11:$M$310,13,FALSE))</f>
        <v/>
      </c>
      <c r="N589" s="57" t="str">
        <f>IF(M589="","",VLOOKUP(M589,医療機関データ!$A$2:$B$800,2,FALSE))</f>
        <v/>
      </c>
      <c r="O589" s="54" t="str">
        <f t="shared" si="57"/>
        <v/>
      </c>
      <c r="P589" s="37">
        <f t="shared" si="58"/>
        <v>295</v>
      </c>
    </row>
    <row r="590" spans="1:16" ht="36" customHeight="1" x14ac:dyDescent="0.15">
      <c r="A590" s="30" t="str">
        <f>IF(入力!$C306="","",入力!$B$2)</f>
        <v/>
      </c>
      <c r="B590" s="31" t="str">
        <f>IF($A590="","",VLOOKUP($P590,入力!$A$11:$M$310,3,FALSE))</f>
        <v/>
      </c>
      <c r="C590" s="31" t="str">
        <f>IF($A590="","",VLOOKUP($P590,入力!$A$11:$M$310,4,FALSE))</f>
        <v/>
      </c>
      <c r="D590" s="31" t="str">
        <f>IF($A590="","",VLOOKUP($P590,入力!$A$11:$M$310,5,FALSE))</f>
        <v/>
      </c>
      <c r="E590" s="31" t="str">
        <f>IF($A590="","",IF(VLOOKUP($P590,入力!$A$11:$M$310,6,FALSE)=1,"本人","家族"))</f>
        <v/>
      </c>
      <c r="F590" s="52" t="str">
        <f>IF($A590="","",VLOOKUP($P590,入力!$A$11:$M$310,7,FALSE))</f>
        <v/>
      </c>
      <c r="G590" s="31" t="str">
        <f>IF($A590="","",VLOOKUP($P590,入力!$A$11:$M$310,8,FALSE))</f>
        <v/>
      </c>
      <c r="H590" s="141" t="str">
        <f>IF($A590="","",VLOOKUP($P590,入力!$A$11:$M$310,9,FALSE))</f>
        <v/>
      </c>
      <c r="I590" s="142"/>
      <c r="J590" s="51" t="str">
        <f>IF($A590="","",VLOOKUP($P590,入力!$A$11:$M$310,10,FALSE))</f>
        <v/>
      </c>
      <c r="K590" s="51" t="str">
        <f>IF($A590="","",IF(VLOOKUP($P590,入力!$A$11:$M$310,11,FALSE)=1,"1.自己採取",IF(VLOOKUP($P590,入力!$A$11:$M$310,11,FALSE)=2,"2.医師採取",IF(VLOOKUP($P590,入力!$A$11:$M$310,11,FALSE)=3,"3.希望なし",""))))</f>
        <v/>
      </c>
      <c r="L590" s="51" t="str">
        <f>IF($A590="","",IF(VLOOKUP($P590,入力!$A$11:$M$310,12,FALSE)=1,"1.超音波",IF(VLOOKUP($P590,入力!$A$11:$M$310,12,FALSE)=2,"2.マンモ","")))</f>
        <v/>
      </c>
      <c r="M590" s="51" t="str">
        <f>IF($A590="","",VLOOKUP($P590,入力!$A$11:$M$310,13,FALSE))</f>
        <v/>
      </c>
      <c r="N590" s="57" t="str">
        <f>IF(M590="","",VLOOKUP(M590,医療機関データ!$A$2:$B$800,2,FALSE))</f>
        <v/>
      </c>
      <c r="O590" s="54" t="str">
        <f t="shared" si="57"/>
        <v/>
      </c>
      <c r="P590" s="37">
        <f t="shared" si="58"/>
        <v>296</v>
      </c>
    </row>
    <row r="591" spans="1:16" ht="36" customHeight="1" x14ac:dyDescent="0.15">
      <c r="A591" s="30" t="str">
        <f>IF(入力!$C307="","",入力!$B$2)</f>
        <v/>
      </c>
      <c r="B591" s="31" t="str">
        <f>IF($A591="","",VLOOKUP($P591,入力!$A$11:$M$310,3,FALSE))</f>
        <v/>
      </c>
      <c r="C591" s="31" t="str">
        <f>IF($A591="","",VLOOKUP($P591,入力!$A$11:$M$310,4,FALSE))</f>
        <v/>
      </c>
      <c r="D591" s="31" t="str">
        <f>IF($A591="","",VLOOKUP($P591,入力!$A$11:$M$310,5,FALSE))</f>
        <v/>
      </c>
      <c r="E591" s="31" t="str">
        <f>IF($A591="","",IF(VLOOKUP($P591,入力!$A$11:$M$310,6,FALSE)=1,"本人","家族"))</f>
        <v/>
      </c>
      <c r="F591" s="52" t="str">
        <f>IF($A591="","",VLOOKUP($P591,入力!$A$11:$M$310,7,FALSE))</f>
        <v/>
      </c>
      <c r="G591" s="31" t="str">
        <f>IF($A591="","",VLOOKUP($P591,入力!$A$11:$M$310,8,FALSE))</f>
        <v/>
      </c>
      <c r="H591" s="141" t="str">
        <f>IF($A591="","",VLOOKUP($P591,入力!$A$11:$M$310,9,FALSE))</f>
        <v/>
      </c>
      <c r="I591" s="142"/>
      <c r="J591" s="51" t="str">
        <f>IF($A591="","",VLOOKUP($P591,入力!$A$11:$M$310,10,FALSE))</f>
        <v/>
      </c>
      <c r="K591" s="51" t="str">
        <f>IF($A591="","",IF(VLOOKUP($P591,入力!$A$11:$M$310,11,FALSE)=1,"1.自己採取",IF(VLOOKUP($P591,入力!$A$11:$M$310,11,FALSE)=2,"2.医師採取",IF(VLOOKUP($P591,入力!$A$11:$M$310,11,FALSE)=3,"3.希望なし",""))))</f>
        <v/>
      </c>
      <c r="L591" s="51" t="str">
        <f>IF($A591="","",IF(VLOOKUP($P591,入力!$A$11:$M$310,12,FALSE)=1,"1.超音波",IF(VLOOKUP($P591,入力!$A$11:$M$310,12,FALSE)=2,"2.マンモ","")))</f>
        <v/>
      </c>
      <c r="M591" s="51" t="str">
        <f>IF($A591="","",VLOOKUP($P591,入力!$A$11:$M$310,13,FALSE))</f>
        <v/>
      </c>
      <c r="N591" s="57" t="str">
        <f>IF(M591="","",VLOOKUP(M591,医療機関データ!$A$2:$B$800,2,FALSE))</f>
        <v/>
      </c>
      <c r="O591" s="54" t="str">
        <f t="shared" si="57"/>
        <v/>
      </c>
      <c r="P591" s="37">
        <f t="shared" si="58"/>
        <v>297</v>
      </c>
    </row>
    <row r="592" spans="1:16" ht="36" customHeight="1" x14ac:dyDescent="0.15">
      <c r="A592" s="30" t="str">
        <f>IF(入力!$C308="","",入力!$B$2)</f>
        <v/>
      </c>
      <c r="B592" s="31" t="str">
        <f>IF($A592="","",VLOOKUP($P592,入力!$A$11:$M$310,3,FALSE))</f>
        <v/>
      </c>
      <c r="C592" s="31" t="str">
        <f>IF($A592="","",VLOOKUP($P592,入力!$A$11:$M$310,4,FALSE))</f>
        <v/>
      </c>
      <c r="D592" s="31" t="str">
        <f>IF($A592="","",VLOOKUP($P592,入力!$A$11:$M$310,5,FALSE))</f>
        <v/>
      </c>
      <c r="E592" s="31" t="str">
        <f>IF($A592="","",IF(VLOOKUP($P592,入力!$A$11:$M$310,6,FALSE)=1,"本人","家族"))</f>
        <v/>
      </c>
      <c r="F592" s="52" t="str">
        <f>IF($A592="","",VLOOKUP($P592,入力!$A$11:$M$310,7,FALSE))</f>
        <v/>
      </c>
      <c r="G592" s="31" t="str">
        <f>IF($A592="","",VLOOKUP($P592,入力!$A$11:$M$310,8,FALSE))</f>
        <v/>
      </c>
      <c r="H592" s="141" t="str">
        <f>IF($A592="","",VLOOKUP($P592,入力!$A$11:$M$310,9,FALSE))</f>
        <v/>
      </c>
      <c r="I592" s="142"/>
      <c r="J592" s="51" t="str">
        <f>IF($A592="","",VLOOKUP($P592,入力!$A$11:$M$310,10,FALSE))</f>
        <v/>
      </c>
      <c r="K592" s="51" t="str">
        <f>IF($A592="","",IF(VLOOKUP($P592,入力!$A$11:$M$310,11,FALSE)=1,"1.自己採取",IF(VLOOKUP($P592,入力!$A$11:$M$310,11,FALSE)=2,"2.医師採取",IF(VLOOKUP($P592,入力!$A$11:$M$310,11,FALSE)=3,"3.希望なし",""))))</f>
        <v/>
      </c>
      <c r="L592" s="51" t="str">
        <f>IF($A592="","",IF(VLOOKUP($P592,入力!$A$11:$M$310,12,FALSE)=1,"1.超音波",IF(VLOOKUP($P592,入力!$A$11:$M$310,12,FALSE)=2,"2.マンモ","")))</f>
        <v/>
      </c>
      <c r="M592" s="51" t="str">
        <f>IF($A592="","",VLOOKUP($P592,入力!$A$11:$M$310,13,FALSE))</f>
        <v/>
      </c>
      <c r="N592" s="57" t="str">
        <f>IF(M592="","",VLOOKUP(M592,医療機関データ!$A$2:$B$800,2,FALSE))</f>
        <v/>
      </c>
      <c r="O592" s="54" t="str">
        <f t="shared" si="57"/>
        <v/>
      </c>
      <c r="P592" s="37">
        <f t="shared" si="58"/>
        <v>298</v>
      </c>
    </row>
    <row r="593" spans="1:16" ht="36" customHeight="1" x14ac:dyDescent="0.15">
      <c r="A593" s="30" t="str">
        <f>IF(入力!$C309="","",入力!$B$2)</f>
        <v/>
      </c>
      <c r="B593" s="31" t="str">
        <f>IF($A593="","",VLOOKUP($P593,入力!$A$11:$M$310,3,FALSE))</f>
        <v/>
      </c>
      <c r="C593" s="31" t="str">
        <f>IF($A593="","",VLOOKUP($P593,入力!$A$11:$M$310,4,FALSE))</f>
        <v/>
      </c>
      <c r="D593" s="31" t="str">
        <f>IF($A593="","",VLOOKUP($P593,入力!$A$11:$M$310,5,FALSE))</f>
        <v/>
      </c>
      <c r="E593" s="31" t="str">
        <f>IF($A593="","",IF(VLOOKUP($P593,入力!$A$11:$M$310,6,FALSE)=1,"本人","家族"))</f>
        <v/>
      </c>
      <c r="F593" s="52" t="str">
        <f>IF($A593="","",VLOOKUP($P593,入力!$A$11:$M$310,7,FALSE))</f>
        <v/>
      </c>
      <c r="G593" s="31" t="str">
        <f>IF($A593="","",VLOOKUP($P593,入力!$A$11:$M$310,8,FALSE))</f>
        <v/>
      </c>
      <c r="H593" s="141" t="str">
        <f>IF($A593="","",VLOOKUP($P593,入力!$A$11:$M$310,9,FALSE))</f>
        <v/>
      </c>
      <c r="I593" s="142"/>
      <c r="J593" s="51" t="str">
        <f>IF($A593="","",VLOOKUP($P593,入力!$A$11:$M$310,10,FALSE))</f>
        <v/>
      </c>
      <c r="K593" s="51" t="str">
        <f>IF($A593="","",IF(VLOOKUP($P593,入力!$A$11:$M$310,11,FALSE)=1,"1.自己採取",IF(VLOOKUP($P593,入力!$A$11:$M$310,11,FALSE)=2,"2.医師採取",IF(VLOOKUP($P593,入力!$A$11:$M$310,11,FALSE)=3,"3.希望なし",""))))</f>
        <v/>
      </c>
      <c r="L593" s="51" t="str">
        <f>IF($A593="","",IF(VLOOKUP($P593,入力!$A$11:$M$310,12,FALSE)=1,"1.超音波",IF(VLOOKUP($P593,入力!$A$11:$M$310,12,FALSE)=2,"2.マンモ","")))</f>
        <v/>
      </c>
      <c r="M593" s="51" t="str">
        <f>IF($A593="","",VLOOKUP($P593,入力!$A$11:$M$310,13,FALSE))</f>
        <v/>
      </c>
      <c r="N593" s="57" t="str">
        <f>IF(M593="","",VLOOKUP(M593,医療機関データ!$A$2:$B$800,2,FALSE))</f>
        <v/>
      </c>
      <c r="O593" s="54" t="str">
        <f t="shared" si="57"/>
        <v/>
      </c>
      <c r="P593" s="37">
        <f t="shared" si="58"/>
        <v>299</v>
      </c>
    </row>
    <row r="594" spans="1:16" ht="36" customHeight="1" thickBot="1" x14ac:dyDescent="0.2">
      <c r="A594" s="30" t="str">
        <f>IF(入力!$C310="","",入力!$B$2)</f>
        <v/>
      </c>
      <c r="B594" s="31" t="str">
        <f>IF($A594="","",VLOOKUP($P594,入力!$A$11:$M$310,3,FALSE))</f>
        <v/>
      </c>
      <c r="C594" s="31" t="str">
        <f>IF($A594="","",VLOOKUP($P594,入力!$A$11:$M$310,4,FALSE))</f>
        <v/>
      </c>
      <c r="D594" s="31" t="str">
        <f>IF($A594="","",VLOOKUP($P594,入力!$A$11:$M$310,5,FALSE))</f>
        <v/>
      </c>
      <c r="E594" s="31" t="str">
        <f>IF($A594="","",IF(VLOOKUP($P594,入力!$A$11:$M$310,6,FALSE)=1,"本人","家族"))</f>
        <v/>
      </c>
      <c r="F594" s="52" t="str">
        <f>IF($A594="","",VLOOKUP($P594,入力!$A$11:$M$310,7,FALSE))</f>
        <v/>
      </c>
      <c r="G594" s="31" t="str">
        <f>IF($A594="","",VLOOKUP($P594,入力!$A$11:$M$310,8,FALSE))</f>
        <v/>
      </c>
      <c r="H594" s="141" t="str">
        <f>IF($A594="","",VLOOKUP($P594,入力!$A$11:$M$310,9,FALSE))</f>
        <v/>
      </c>
      <c r="I594" s="142"/>
      <c r="J594" s="53" t="str">
        <f>IF($A594="","",VLOOKUP($P594,入力!$A$11:$M$310,10,FALSE))</f>
        <v/>
      </c>
      <c r="K594" s="53" t="str">
        <f>IF($A594="","",IF(VLOOKUP($P594,入力!$A$11:$M$310,11,FALSE)=1,"1.自己採取",IF(VLOOKUP($P594,入力!$A$11:$M$310,11,FALSE)=2,"2.医師採取",IF(VLOOKUP($P594,入力!$A$11:$M$310,11,FALSE)=3,"3.希望なし",""))))</f>
        <v/>
      </c>
      <c r="L594" s="53" t="str">
        <f>IF($A594="","",IF(VLOOKUP($P594,入力!$A$11:$M$310,12,FALSE)=1,"1.超音波",IF(VLOOKUP($P594,入力!$A$11:$M$310,12,FALSE)=2,"2.マンモ","")))</f>
        <v/>
      </c>
      <c r="M594" s="53" t="str">
        <f>IF($A594="","",VLOOKUP($P594,入力!$A$11:$M$310,13,FALSE))</f>
        <v/>
      </c>
      <c r="N594" s="58" t="str">
        <f>IF(M594="","",VLOOKUP(M594,医療機関データ!$A$2:$B$800,2,FALSE))</f>
        <v/>
      </c>
      <c r="O594" s="54" t="str">
        <f t="shared" si="57"/>
        <v/>
      </c>
      <c r="P594" s="37">
        <f t="shared" si="58"/>
        <v>300</v>
      </c>
    </row>
    <row r="595" spans="1:16" ht="21" customHeight="1" x14ac:dyDescent="0.15">
      <c r="A595" s="146" t="s">
        <v>809</v>
      </c>
      <c r="B595" s="47" t="s">
        <v>807</v>
      </c>
      <c r="C595" s="32"/>
      <c r="D595" s="32"/>
      <c r="E595" s="32"/>
      <c r="F595" s="32"/>
      <c r="G595" s="32"/>
      <c r="H595" s="32"/>
      <c r="I595" s="32"/>
      <c r="J595" s="33"/>
      <c r="K595" s="34"/>
      <c r="L595" s="35" t="s">
        <v>8</v>
      </c>
      <c r="M595" s="35" t="s">
        <v>9</v>
      </c>
      <c r="N595" s="36"/>
      <c r="O595" s="55"/>
    </row>
    <row r="596" spans="1:16" ht="21" customHeight="1" x14ac:dyDescent="0.15">
      <c r="A596" s="147"/>
      <c r="B596" s="48" t="s">
        <v>806</v>
      </c>
      <c r="C596" s="38"/>
      <c r="D596" s="38"/>
      <c r="E596" s="38"/>
      <c r="F596" s="38"/>
      <c r="G596" s="38"/>
      <c r="H596" s="38"/>
      <c r="I596" s="38"/>
      <c r="J596" s="38"/>
      <c r="K596" s="39" t="s">
        <v>16</v>
      </c>
      <c r="L596" s="40">
        <f>COUNTIFS(E585:E594,"本人",O585:O594,"&lt;40")</f>
        <v>0</v>
      </c>
      <c r="M596" s="40">
        <f>COUNTIFS(E585:E594,"家族",O585:O594,"&lt;40")</f>
        <v>0</v>
      </c>
      <c r="N596" s="41"/>
    </row>
    <row r="597" spans="1:16" ht="21" customHeight="1" x14ac:dyDescent="0.15">
      <c r="A597" s="147"/>
      <c r="B597" s="48" t="s">
        <v>805</v>
      </c>
      <c r="C597" s="38"/>
      <c r="D597" s="38"/>
      <c r="E597" s="38"/>
      <c r="F597" s="38"/>
      <c r="G597" s="38"/>
      <c r="H597" s="38"/>
      <c r="I597" s="38"/>
      <c r="J597" s="38"/>
      <c r="K597" s="39" t="s">
        <v>17</v>
      </c>
      <c r="L597" s="42">
        <f>COUNTIFS(E585:E594,"本人",O585:O594,"&gt;=40")</f>
        <v>0</v>
      </c>
      <c r="M597" s="43">
        <f>COUNTIFS(E585:E594,"家族",O585:O594,"&gt;=40")</f>
        <v>0</v>
      </c>
      <c r="N597" s="41"/>
    </row>
    <row r="598" spans="1:16" ht="21" customHeight="1" x14ac:dyDescent="0.15">
      <c r="A598" s="147"/>
      <c r="B598" s="48" t="s">
        <v>808</v>
      </c>
      <c r="C598" s="38"/>
      <c r="D598" s="38"/>
      <c r="E598" s="38"/>
      <c r="F598" s="38"/>
      <c r="G598" s="38"/>
      <c r="H598" s="38"/>
      <c r="I598" s="38"/>
      <c r="J598" s="38"/>
      <c r="K598" s="44" t="s">
        <v>18</v>
      </c>
      <c r="L598" s="45">
        <f>SUM(L596:L597)</f>
        <v>0</v>
      </c>
      <c r="M598" s="45">
        <f>SUM(M596:M597)</f>
        <v>0</v>
      </c>
      <c r="N598" s="41"/>
    </row>
    <row r="599" spans="1:16" ht="21" customHeight="1" x14ac:dyDescent="0.15">
      <c r="A599" s="147"/>
      <c r="B599" s="48" t="str">
        <f>$B$19</f>
        <v>⑤申込締切日は、令和8年1月7日（水）です。＜FAXは不可＞</v>
      </c>
      <c r="C599" s="38"/>
      <c r="D599" s="38"/>
      <c r="E599" s="38"/>
      <c r="F599" s="38"/>
      <c r="G599" s="38"/>
      <c r="H599" s="38"/>
      <c r="I599" s="38"/>
      <c r="J599" s="38"/>
      <c r="L599" s="148">
        <f>SUM(L598:M598)</f>
        <v>0</v>
      </c>
      <c r="M599" s="149"/>
    </row>
    <row r="600" spans="1:16" ht="21" customHeight="1" x14ac:dyDescent="0.15">
      <c r="B600" s="123" t="s">
        <v>810</v>
      </c>
      <c r="C600" s="124"/>
      <c r="D600" s="124"/>
      <c r="E600" s="124"/>
      <c r="F600" s="124"/>
      <c r="G600" s="124"/>
      <c r="H600" s="124"/>
      <c r="I600" s="124"/>
      <c r="J600" s="124"/>
      <c r="K600" s="124"/>
      <c r="L600" s="125"/>
    </row>
  </sheetData>
  <sheetProtection sheet="1" objects="1" scenarios="1"/>
  <mergeCells count="660">
    <mergeCell ref="H594:I594"/>
    <mergeCell ref="A595:A599"/>
    <mergeCell ref="L599:M599"/>
    <mergeCell ref="B600:L600"/>
    <mergeCell ref="H589:I589"/>
    <mergeCell ref="H590:I590"/>
    <mergeCell ref="H591:I591"/>
    <mergeCell ref="H592:I592"/>
    <mergeCell ref="H593:I593"/>
    <mergeCell ref="H584:I584"/>
    <mergeCell ref="H585:I585"/>
    <mergeCell ref="H586:I586"/>
    <mergeCell ref="H587:I587"/>
    <mergeCell ref="H588:I588"/>
    <mergeCell ref="A582:B582"/>
    <mergeCell ref="D582:G582"/>
    <mergeCell ref="I582:K582"/>
    <mergeCell ref="M582:N582"/>
    <mergeCell ref="D583:G583"/>
    <mergeCell ref="I583:K583"/>
    <mergeCell ref="M583:N583"/>
    <mergeCell ref="H574:I574"/>
    <mergeCell ref="A575:A579"/>
    <mergeCell ref="L579:M579"/>
    <mergeCell ref="B580:L580"/>
    <mergeCell ref="A581:F581"/>
    <mergeCell ref="H569:I569"/>
    <mergeCell ref="H570:I570"/>
    <mergeCell ref="H571:I571"/>
    <mergeCell ref="H572:I572"/>
    <mergeCell ref="H573:I573"/>
    <mergeCell ref="H564:I564"/>
    <mergeCell ref="H565:I565"/>
    <mergeCell ref="H566:I566"/>
    <mergeCell ref="H567:I567"/>
    <mergeCell ref="H568:I568"/>
    <mergeCell ref="A562:B562"/>
    <mergeCell ref="D562:G562"/>
    <mergeCell ref="I562:K562"/>
    <mergeCell ref="M562:N562"/>
    <mergeCell ref="D563:G563"/>
    <mergeCell ref="I563:K563"/>
    <mergeCell ref="M563:N563"/>
    <mergeCell ref="H554:I554"/>
    <mergeCell ref="A555:A559"/>
    <mergeCell ref="L559:M559"/>
    <mergeCell ref="B560:L560"/>
    <mergeCell ref="A561:F561"/>
    <mergeCell ref="H549:I549"/>
    <mergeCell ref="H550:I550"/>
    <mergeCell ref="H551:I551"/>
    <mergeCell ref="H552:I552"/>
    <mergeCell ref="H553:I553"/>
    <mergeCell ref="H544:I544"/>
    <mergeCell ref="H545:I545"/>
    <mergeCell ref="H546:I546"/>
    <mergeCell ref="H547:I547"/>
    <mergeCell ref="H548:I548"/>
    <mergeCell ref="A542:B542"/>
    <mergeCell ref="D542:G542"/>
    <mergeCell ref="I542:K542"/>
    <mergeCell ref="M542:N542"/>
    <mergeCell ref="D543:G543"/>
    <mergeCell ref="I543:K543"/>
    <mergeCell ref="M543:N543"/>
    <mergeCell ref="H534:I534"/>
    <mergeCell ref="A535:A539"/>
    <mergeCell ref="L539:M539"/>
    <mergeCell ref="B540:L540"/>
    <mergeCell ref="A541:F541"/>
    <mergeCell ref="H529:I529"/>
    <mergeCell ref="H530:I530"/>
    <mergeCell ref="H531:I531"/>
    <mergeCell ref="H532:I532"/>
    <mergeCell ref="H533:I533"/>
    <mergeCell ref="H524:I524"/>
    <mergeCell ref="H525:I525"/>
    <mergeCell ref="H526:I526"/>
    <mergeCell ref="H527:I527"/>
    <mergeCell ref="H528:I528"/>
    <mergeCell ref="A522:B522"/>
    <mergeCell ref="D522:G522"/>
    <mergeCell ref="I522:K522"/>
    <mergeCell ref="M522:N522"/>
    <mergeCell ref="D523:G523"/>
    <mergeCell ref="I523:K523"/>
    <mergeCell ref="M523:N523"/>
    <mergeCell ref="H514:I514"/>
    <mergeCell ref="A515:A519"/>
    <mergeCell ref="L519:M519"/>
    <mergeCell ref="B520:L520"/>
    <mergeCell ref="A521:F521"/>
    <mergeCell ref="H509:I509"/>
    <mergeCell ref="H510:I510"/>
    <mergeCell ref="H511:I511"/>
    <mergeCell ref="H512:I512"/>
    <mergeCell ref="H513:I513"/>
    <mergeCell ref="H504:I504"/>
    <mergeCell ref="H505:I505"/>
    <mergeCell ref="H506:I506"/>
    <mergeCell ref="H507:I507"/>
    <mergeCell ref="H508:I508"/>
    <mergeCell ref="A502:B502"/>
    <mergeCell ref="D502:G502"/>
    <mergeCell ref="I502:K502"/>
    <mergeCell ref="M502:N502"/>
    <mergeCell ref="D503:G503"/>
    <mergeCell ref="I503:K503"/>
    <mergeCell ref="M503:N503"/>
    <mergeCell ref="H494:I494"/>
    <mergeCell ref="A495:A499"/>
    <mergeCell ref="L499:M499"/>
    <mergeCell ref="B500:L500"/>
    <mergeCell ref="A501:F501"/>
    <mergeCell ref="H489:I489"/>
    <mergeCell ref="H490:I490"/>
    <mergeCell ref="H491:I491"/>
    <mergeCell ref="H492:I492"/>
    <mergeCell ref="H493:I493"/>
    <mergeCell ref="H484:I484"/>
    <mergeCell ref="H485:I485"/>
    <mergeCell ref="H486:I486"/>
    <mergeCell ref="H487:I487"/>
    <mergeCell ref="H488:I488"/>
    <mergeCell ref="A482:B482"/>
    <mergeCell ref="D482:G482"/>
    <mergeCell ref="I482:K482"/>
    <mergeCell ref="M482:N482"/>
    <mergeCell ref="D483:G483"/>
    <mergeCell ref="I483:K483"/>
    <mergeCell ref="M483:N483"/>
    <mergeCell ref="H474:I474"/>
    <mergeCell ref="A475:A479"/>
    <mergeCell ref="L479:M479"/>
    <mergeCell ref="B480:L480"/>
    <mergeCell ref="A481:F481"/>
    <mergeCell ref="H469:I469"/>
    <mergeCell ref="H470:I470"/>
    <mergeCell ref="H471:I471"/>
    <mergeCell ref="H472:I472"/>
    <mergeCell ref="H473:I473"/>
    <mergeCell ref="H464:I464"/>
    <mergeCell ref="H465:I465"/>
    <mergeCell ref="H466:I466"/>
    <mergeCell ref="H467:I467"/>
    <mergeCell ref="H468:I468"/>
    <mergeCell ref="A462:B462"/>
    <mergeCell ref="D462:G462"/>
    <mergeCell ref="I462:K462"/>
    <mergeCell ref="M462:N462"/>
    <mergeCell ref="D463:G463"/>
    <mergeCell ref="I463:K463"/>
    <mergeCell ref="M463:N463"/>
    <mergeCell ref="H454:I454"/>
    <mergeCell ref="A455:A459"/>
    <mergeCell ref="L459:M459"/>
    <mergeCell ref="B460:L460"/>
    <mergeCell ref="A461:F461"/>
    <mergeCell ref="H449:I449"/>
    <mergeCell ref="H450:I450"/>
    <mergeCell ref="H451:I451"/>
    <mergeCell ref="H452:I452"/>
    <mergeCell ref="H453:I453"/>
    <mergeCell ref="H444:I444"/>
    <mergeCell ref="H445:I445"/>
    <mergeCell ref="H446:I446"/>
    <mergeCell ref="H447:I447"/>
    <mergeCell ref="H448:I448"/>
    <mergeCell ref="A442:B442"/>
    <mergeCell ref="D442:G442"/>
    <mergeCell ref="I442:K442"/>
    <mergeCell ref="M442:N442"/>
    <mergeCell ref="D443:G443"/>
    <mergeCell ref="I443:K443"/>
    <mergeCell ref="M443:N443"/>
    <mergeCell ref="H434:I434"/>
    <mergeCell ref="A435:A439"/>
    <mergeCell ref="L439:M439"/>
    <mergeCell ref="B440:L440"/>
    <mergeCell ref="A441:F441"/>
    <mergeCell ref="H429:I429"/>
    <mergeCell ref="H430:I430"/>
    <mergeCell ref="H431:I431"/>
    <mergeCell ref="H432:I432"/>
    <mergeCell ref="H433:I433"/>
    <mergeCell ref="H424:I424"/>
    <mergeCell ref="H425:I425"/>
    <mergeCell ref="H426:I426"/>
    <mergeCell ref="H427:I427"/>
    <mergeCell ref="H428:I428"/>
    <mergeCell ref="A422:B422"/>
    <mergeCell ref="D422:G422"/>
    <mergeCell ref="I422:K422"/>
    <mergeCell ref="M422:N422"/>
    <mergeCell ref="D423:G423"/>
    <mergeCell ref="I423:K423"/>
    <mergeCell ref="M423:N423"/>
    <mergeCell ref="H414:I414"/>
    <mergeCell ref="A415:A419"/>
    <mergeCell ref="L419:M419"/>
    <mergeCell ref="B420:L420"/>
    <mergeCell ref="A421:F421"/>
    <mergeCell ref="H409:I409"/>
    <mergeCell ref="H410:I410"/>
    <mergeCell ref="H411:I411"/>
    <mergeCell ref="H412:I412"/>
    <mergeCell ref="H413:I413"/>
    <mergeCell ref="H404:I404"/>
    <mergeCell ref="H405:I405"/>
    <mergeCell ref="H406:I406"/>
    <mergeCell ref="H407:I407"/>
    <mergeCell ref="H408:I408"/>
    <mergeCell ref="A402:B402"/>
    <mergeCell ref="D402:G402"/>
    <mergeCell ref="I402:K402"/>
    <mergeCell ref="M402:N402"/>
    <mergeCell ref="D403:G403"/>
    <mergeCell ref="I403:K403"/>
    <mergeCell ref="M403:N403"/>
    <mergeCell ref="H394:I394"/>
    <mergeCell ref="A395:A399"/>
    <mergeCell ref="L399:M399"/>
    <mergeCell ref="B400:L400"/>
    <mergeCell ref="A401:F401"/>
    <mergeCell ref="H389:I389"/>
    <mergeCell ref="H390:I390"/>
    <mergeCell ref="H391:I391"/>
    <mergeCell ref="H392:I392"/>
    <mergeCell ref="H393:I393"/>
    <mergeCell ref="H384:I384"/>
    <mergeCell ref="H385:I385"/>
    <mergeCell ref="H386:I386"/>
    <mergeCell ref="H387:I387"/>
    <mergeCell ref="H388:I388"/>
    <mergeCell ref="A382:B382"/>
    <mergeCell ref="D382:G382"/>
    <mergeCell ref="I382:K382"/>
    <mergeCell ref="M382:N382"/>
    <mergeCell ref="D383:G383"/>
    <mergeCell ref="I383:K383"/>
    <mergeCell ref="M383:N383"/>
    <mergeCell ref="H374:I374"/>
    <mergeCell ref="A375:A379"/>
    <mergeCell ref="L379:M379"/>
    <mergeCell ref="B380:L380"/>
    <mergeCell ref="A381:F381"/>
    <mergeCell ref="H369:I369"/>
    <mergeCell ref="H370:I370"/>
    <mergeCell ref="H371:I371"/>
    <mergeCell ref="H372:I372"/>
    <mergeCell ref="H373:I373"/>
    <mergeCell ref="H364:I364"/>
    <mergeCell ref="H365:I365"/>
    <mergeCell ref="H366:I366"/>
    <mergeCell ref="H367:I367"/>
    <mergeCell ref="H368:I368"/>
    <mergeCell ref="A362:B362"/>
    <mergeCell ref="D362:G362"/>
    <mergeCell ref="I362:K362"/>
    <mergeCell ref="M362:N362"/>
    <mergeCell ref="D363:G363"/>
    <mergeCell ref="I363:K363"/>
    <mergeCell ref="M363:N363"/>
    <mergeCell ref="H354:I354"/>
    <mergeCell ref="A355:A359"/>
    <mergeCell ref="L359:M359"/>
    <mergeCell ref="B360:L360"/>
    <mergeCell ref="A361:F361"/>
    <mergeCell ref="H349:I349"/>
    <mergeCell ref="H350:I350"/>
    <mergeCell ref="H351:I351"/>
    <mergeCell ref="H352:I352"/>
    <mergeCell ref="H353:I353"/>
    <mergeCell ref="H344:I344"/>
    <mergeCell ref="H345:I345"/>
    <mergeCell ref="H346:I346"/>
    <mergeCell ref="H347:I347"/>
    <mergeCell ref="H348:I348"/>
    <mergeCell ref="A342:B342"/>
    <mergeCell ref="D342:G342"/>
    <mergeCell ref="I342:K342"/>
    <mergeCell ref="M342:N342"/>
    <mergeCell ref="D343:G343"/>
    <mergeCell ref="I343:K343"/>
    <mergeCell ref="M343:N343"/>
    <mergeCell ref="H334:I334"/>
    <mergeCell ref="A335:A339"/>
    <mergeCell ref="L339:M339"/>
    <mergeCell ref="B340:L340"/>
    <mergeCell ref="A341:F341"/>
    <mergeCell ref="H329:I329"/>
    <mergeCell ref="H330:I330"/>
    <mergeCell ref="H331:I331"/>
    <mergeCell ref="H332:I332"/>
    <mergeCell ref="H333:I333"/>
    <mergeCell ref="H324:I324"/>
    <mergeCell ref="H325:I325"/>
    <mergeCell ref="H326:I326"/>
    <mergeCell ref="H327:I327"/>
    <mergeCell ref="H328:I328"/>
    <mergeCell ref="A322:B322"/>
    <mergeCell ref="D322:G322"/>
    <mergeCell ref="I322:K322"/>
    <mergeCell ref="M322:N322"/>
    <mergeCell ref="D323:G323"/>
    <mergeCell ref="I323:K323"/>
    <mergeCell ref="M323:N323"/>
    <mergeCell ref="H314:I314"/>
    <mergeCell ref="A315:A319"/>
    <mergeCell ref="L319:M319"/>
    <mergeCell ref="B320:L320"/>
    <mergeCell ref="A321:F321"/>
    <mergeCell ref="H309:I309"/>
    <mergeCell ref="H310:I310"/>
    <mergeCell ref="H311:I311"/>
    <mergeCell ref="H312:I312"/>
    <mergeCell ref="H313:I313"/>
    <mergeCell ref="H304:I304"/>
    <mergeCell ref="H305:I305"/>
    <mergeCell ref="H306:I306"/>
    <mergeCell ref="H307:I307"/>
    <mergeCell ref="H308:I308"/>
    <mergeCell ref="A302:B302"/>
    <mergeCell ref="D302:G302"/>
    <mergeCell ref="I302:K302"/>
    <mergeCell ref="M302:N302"/>
    <mergeCell ref="D303:G303"/>
    <mergeCell ref="I303:K303"/>
    <mergeCell ref="M303:N303"/>
    <mergeCell ref="H294:I294"/>
    <mergeCell ref="A295:A299"/>
    <mergeCell ref="L299:M299"/>
    <mergeCell ref="B300:L300"/>
    <mergeCell ref="A301:F301"/>
    <mergeCell ref="H289:I289"/>
    <mergeCell ref="H290:I290"/>
    <mergeCell ref="H291:I291"/>
    <mergeCell ref="H292:I292"/>
    <mergeCell ref="H293:I293"/>
    <mergeCell ref="H284:I284"/>
    <mergeCell ref="H285:I285"/>
    <mergeCell ref="H286:I286"/>
    <mergeCell ref="H287:I287"/>
    <mergeCell ref="H288:I288"/>
    <mergeCell ref="A282:B282"/>
    <mergeCell ref="D282:G282"/>
    <mergeCell ref="I282:K282"/>
    <mergeCell ref="M282:N282"/>
    <mergeCell ref="D283:G283"/>
    <mergeCell ref="I283:K283"/>
    <mergeCell ref="M283:N283"/>
    <mergeCell ref="H274:I274"/>
    <mergeCell ref="A275:A279"/>
    <mergeCell ref="L279:M279"/>
    <mergeCell ref="B280:L280"/>
    <mergeCell ref="A281:F281"/>
    <mergeCell ref="H269:I269"/>
    <mergeCell ref="H270:I270"/>
    <mergeCell ref="H271:I271"/>
    <mergeCell ref="H272:I272"/>
    <mergeCell ref="H273:I273"/>
    <mergeCell ref="H264:I264"/>
    <mergeCell ref="H265:I265"/>
    <mergeCell ref="H266:I266"/>
    <mergeCell ref="H267:I267"/>
    <mergeCell ref="H268:I268"/>
    <mergeCell ref="A262:B262"/>
    <mergeCell ref="D262:G262"/>
    <mergeCell ref="I262:K262"/>
    <mergeCell ref="M262:N262"/>
    <mergeCell ref="D263:G263"/>
    <mergeCell ref="I263:K263"/>
    <mergeCell ref="M263:N263"/>
    <mergeCell ref="H254:I254"/>
    <mergeCell ref="A255:A259"/>
    <mergeCell ref="L259:M259"/>
    <mergeCell ref="B260:L260"/>
    <mergeCell ref="A261:F261"/>
    <mergeCell ref="H249:I249"/>
    <mergeCell ref="H250:I250"/>
    <mergeCell ref="H251:I251"/>
    <mergeCell ref="H252:I252"/>
    <mergeCell ref="H253:I253"/>
    <mergeCell ref="H244:I244"/>
    <mergeCell ref="H245:I245"/>
    <mergeCell ref="H246:I246"/>
    <mergeCell ref="H247:I247"/>
    <mergeCell ref="H248:I248"/>
    <mergeCell ref="A242:B242"/>
    <mergeCell ref="D242:G242"/>
    <mergeCell ref="I242:K242"/>
    <mergeCell ref="M242:N242"/>
    <mergeCell ref="D243:G243"/>
    <mergeCell ref="I243:K243"/>
    <mergeCell ref="M243:N243"/>
    <mergeCell ref="H234:I234"/>
    <mergeCell ref="A235:A239"/>
    <mergeCell ref="L239:M239"/>
    <mergeCell ref="B240:L240"/>
    <mergeCell ref="A241:F241"/>
    <mergeCell ref="H229:I229"/>
    <mergeCell ref="H230:I230"/>
    <mergeCell ref="H231:I231"/>
    <mergeCell ref="H232:I232"/>
    <mergeCell ref="H233:I233"/>
    <mergeCell ref="H224:I224"/>
    <mergeCell ref="H225:I225"/>
    <mergeCell ref="H226:I226"/>
    <mergeCell ref="H227:I227"/>
    <mergeCell ref="H228:I228"/>
    <mergeCell ref="A222:B222"/>
    <mergeCell ref="D222:G222"/>
    <mergeCell ref="I222:K222"/>
    <mergeCell ref="M222:N222"/>
    <mergeCell ref="D223:G223"/>
    <mergeCell ref="I223:K223"/>
    <mergeCell ref="M223:N223"/>
    <mergeCell ref="H214:I214"/>
    <mergeCell ref="A215:A219"/>
    <mergeCell ref="L219:M219"/>
    <mergeCell ref="B220:L220"/>
    <mergeCell ref="A221:F221"/>
    <mergeCell ref="H209:I209"/>
    <mergeCell ref="H210:I210"/>
    <mergeCell ref="H211:I211"/>
    <mergeCell ref="H212:I212"/>
    <mergeCell ref="H213:I213"/>
    <mergeCell ref="H204:I204"/>
    <mergeCell ref="H205:I205"/>
    <mergeCell ref="H206:I206"/>
    <mergeCell ref="H207:I207"/>
    <mergeCell ref="H208:I208"/>
    <mergeCell ref="A202:B202"/>
    <mergeCell ref="D202:G202"/>
    <mergeCell ref="I202:K202"/>
    <mergeCell ref="M202:N202"/>
    <mergeCell ref="D203:G203"/>
    <mergeCell ref="I203:K203"/>
    <mergeCell ref="M203:N203"/>
    <mergeCell ref="H194:I194"/>
    <mergeCell ref="A195:A199"/>
    <mergeCell ref="L199:M199"/>
    <mergeCell ref="B200:L200"/>
    <mergeCell ref="A201:F201"/>
    <mergeCell ref="H189:I189"/>
    <mergeCell ref="H190:I190"/>
    <mergeCell ref="H191:I191"/>
    <mergeCell ref="H192:I192"/>
    <mergeCell ref="H193:I193"/>
    <mergeCell ref="H184:I184"/>
    <mergeCell ref="H185:I185"/>
    <mergeCell ref="H186:I186"/>
    <mergeCell ref="H187:I187"/>
    <mergeCell ref="H188:I188"/>
    <mergeCell ref="A182:B182"/>
    <mergeCell ref="D182:G182"/>
    <mergeCell ref="I182:K182"/>
    <mergeCell ref="M182:N182"/>
    <mergeCell ref="D183:G183"/>
    <mergeCell ref="I183:K183"/>
    <mergeCell ref="M183:N183"/>
    <mergeCell ref="H174:I174"/>
    <mergeCell ref="A175:A179"/>
    <mergeCell ref="L179:M179"/>
    <mergeCell ref="B180:L180"/>
    <mergeCell ref="A181:F181"/>
    <mergeCell ref="H169:I169"/>
    <mergeCell ref="H170:I170"/>
    <mergeCell ref="H171:I171"/>
    <mergeCell ref="H172:I172"/>
    <mergeCell ref="H173:I173"/>
    <mergeCell ref="H164:I164"/>
    <mergeCell ref="H165:I165"/>
    <mergeCell ref="H166:I166"/>
    <mergeCell ref="H167:I167"/>
    <mergeCell ref="H168:I168"/>
    <mergeCell ref="A162:B162"/>
    <mergeCell ref="D162:G162"/>
    <mergeCell ref="I162:K162"/>
    <mergeCell ref="M162:N162"/>
    <mergeCell ref="D163:G163"/>
    <mergeCell ref="I163:K163"/>
    <mergeCell ref="M163:N163"/>
    <mergeCell ref="H154:I154"/>
    <mergeCell ref="A155:A159"/>
    <mergeCell ref="L159:M159"/>
    <mergeCell ref="B160:L160"/>
    <mergeCell ref="A161:F161"/>
    <mergeCell ref="H149:I149"/>
    <mergeCell ref="H150:I150"/>
    <mergeCell ref="H151:I151"/>
    <mergeCell ref="H152:I152"/>
    <mergeCell ref="H153:I153"/>
    <mergeCell ref="H144:I144"/>
    <mergeCell ref="H145:I145"/>
    <mergeCell ref="H146:I146"/>
    <mergeCell ref="H147:I147"/>
    <mergeCell ref="H148:I148"/>
    <mergeCell ref="A142:B142"/>
    <mergeCell ref="D142:G142"/>
    <mergeCell ref="I142:K142"/>
    <mergeCell ref="M142:N142"/>
    <mergeCell ref="D143:G143"/>
    <mergeCell ref="I143:K143"/>
    <mergeCell ref="M143:N143"/>
    <mergeCell ref="H134:I134"/>
    <mergeCell ref="A135:A139"/>
    <mergeCell ref="L139:M139"/>
    <mergeCell ref="B140:L140"/>
    <mergeCell ref="A141:F141"/>
    <mergeCell ref="H129:I129"/>
    <mergeCell ref="H130:I130"/>
    <mergeCell ref="H131:I131"/>
    <mergeCell ref="H132:I132"/>
    <mergeCell ref="H133:I133"/>
    <mergeCell ref="H124:I124"/>
    <mergeCell ref="H125:I125"/>
    <mergeCell ref="H126:I126"/>
    <mergeCell ref="H127:I127"/>
    <mergeCell ref="H128:I128"/>
    <mergeCell ref="A122:B122"/>
    <mergeCell ref="D122:G122"/>
    <mergeCell ref="I122:K122"/>
    <mergeCell ref="M122:N122"/>
    <mergeCell ref="D123:G123"/>
    <mergeCell ref="I123:K123"/>
    <mergeCell ref="M123:N123"/>
    <mergeCell ref="H114:I114"/>
    <mergeCell ref="A115:A119"/>
    <mergeCell ref="L119:M119"/>
    <mergeCell ref="B120:L120"/>
    <mergeCell ref="A121:F121"/>
    <mergeCell ref="H109:I109"/>
    <mergeCell ref="H110:I110"/>
    <mergeCell ref="H111:I111"/>
    <mergeCell ref="H112:I112"/>
    <mergeCell ref="H113:I113"/>
    <mergeCell ref="H104:I104"/>
    <mergeCell ref="H105:I105"/>
    <mergeCell ref="H106:I106"/>
    <mergeCell ref="H107:I107"/>
    <mergeCell ref="H108:I108"/>
    <mergeCell ref="A102:B102"/>
    <mergeCell ref="D102:G102"/>
    <mergeCell ref="I102:K102"/>
    <mergeCell ref="M102:N102"/>
    <mergeCell ref="D103:G103"/>
    <mergeCell ref="I103:K103"/>
    <mergeCell ref="M103:N103"/>
    <mergeCell ref="H94:I94"/>
    <mergeCell ref="A95:A99"/>
    <mergeCell ref="L99:M99"/>
    <mergeCell ref="B100:L100"/>
    <mergeCell ref="A101:F101"/>
    <mergeCell ref="H89:I89"/>
    <mergeCell ref="H90:I90"/>
    <mergeCell ref="H91:I91"/>
    <mergeCell ref="H92:I92"/>
    <mergeCell ref="H93:I93"/>
    <mergeCell ref="H84:I84"/>
    <mergeCell ref="H85:I85"/>
    <mergeCell ref="H86:I86"/>
    <mergeCell ref="H87:I87"/>
    <mergeCell ref="H88:I88"/>
    <mergeCell ref="A82:B82"/>
    <mergeCell ref="D82:G82"/>
    <mergeCell ref="I82:K82"/>
    <mergeCell ref="M82:N82"/>
    <mergeCell ref="D83:G83"/>
    <mergeCell ref="I83:K83"/>
    <mergeCell ref="M83:N83"/>
    <mergeCell ref="H74:I74"/>
    <mergeCell ref="A75:A79"/>
    <mergeCell ref="L79:M79"/>
    <mergeCell ref="B80:L80"/>
    <mergeCell ref="A81:F81"/>
    <mergeCell ref="H69:I69"/>
    <mergeCell ref="H70:I70"/>
    <mergeCell ref="H71:I71"/>
    <mergeCell ref="H72:I72"/>
    <mergeCell ref="H73:I73"/>
    <mergeCell ref="H64:I64"/>
    <mergeCell ref="H65:I65"/>
    <mergeCell ref="H66:I66"/>
    <mergeCell ref="H67:I67"/>
    <mergeCell ref="H68:I68"/>
    <mergeCell ref="A62:B62"/>
    <mergeCell ref="D62:G62"/>
    <mergeCell ref="I62:K62"/>
    <mergeCell ref="M62:N62"/>
    <mergeCell ref="D63:G63"/>
    <mergeCell ref="I63:K63"/>
    <mergeCell ref="M63:N63"/>
    <mergeCell ref="H54:I54"/>
    <mergeCell ref="A55:A59"/>
    <mergeCell ref="L59:M59"/>
    <mergeCell ref="B60:L60"/>
    <mergeCell ref="A61:F61"/>
    <mergeCell ref="H49:I49"/>
    <mergeCell ref="H50:I50"/>
    <mergeCell ref="H51:I51"/>
    <mergeCell ref="H52:I52"/>
    <mergeCell ref="H53:I53"/>
    <mergeCell ref="H44:I44"/>
    <mergeCell ref="H45:I45"/>
    <mergeCell ref="H46:I46"/>
    <mergeCell ref="H47:I47"/>
    <mergeCell ref="H48:I48"/>
    <mergeCell ref="I42:K42"/>
    <mergeCell ref="M42:N42"/>
    <mergeCell ref="D43:G43"/>
    <mergeCell ref="I43:K43"/>
    <mergeCell ref="M43:N43"/>
    <mergeCell ref="M2:N2"/>
    <mergeCell ref="M3:N3"/>
    <mergeCell ref="H4:I4"/>
    <mergeCell ref="H5:I5"/>
    <mergeCell ref="H6:I6"/>
    <mergeCell ref="L19:M19"/>
    <mergeCell ref="H13:I13"/>
    <mergeCell ref="H14:I14"/>
    <mergeCell ref="A15:A19"/>
    <mergeCell ref="B20:L20"/>
    <mergeCell ref="I22:K22"/>
    <mergeCell ref="A1:F1"/>
    <mergeCell ref="I2:K2"/>
    <mergeCell ref="I3:K3"/>
    <mergeCell ref="A2:B2"/>
    <mergeCell ref="H11:I11"/>
    <mergeCell ref="H12:I12"/>
    <mergeCell ref="H8:I8"/>
    <mergeCell ref="H7:I7"/>
    <mergeCell ref="H10:I10"/>
    <mergeCell ref="H9:I9"/>
    <mergeCell ref="D2:G2"/>
    <mergeCell ref="D3:G3"/>
    <mergeCell ref="A21:F21"/>
    <mergeCell ref="B40:L40"/>
    <mergeCell ref="A41:F41"/>
    <mergeCell ref="A42:B42"/>
    <mergeCell ref="D42:G42"/>
    <mergeCell ref="M22:N22"/>
    <mergeCell ref="D23:G23"/>
    <mergeCell ref="I23:K23"/>
    <mergeCell ref="M23:N23"/>
    <mergeCell ref="H34:I34"/>
    <mergeCell ref="H27:I27"/>
    <mergeCell ref="H28:I28"/>
    <mergeCell ref="H32:I32"/>
    <mergeCell ref="H33:I33"/>
    <mergeCell ref="H29:I29"/>
    <mergeCell ref="H30:I30"/>
    <mergeCell ref="A22:B22"/>
    <mergeCell ref="D22:G22"/>
    <mergeCell ref="H24:I24"/>
    <mergeCell ref="H25:I25"/>
    <mergeCell ref="H26:I26"/>
    <mergeCell ref="H31:I31"/>
    <mergeCell ref="A35:A39"/>
    <mergeCell ref="L39:M39"/>
  </mergeCells>
  <phoneticPr fontId="1"/>
  <conditionalFormatting sqref="A5:A14">
    <cfRule type="cellIs" dxfId="59" priority="442" operator="equal">
      <formula>#N/A</formula>
    </cfRule>
  </conditionalFormatting>
  <conditionalFormatting sqref="A25:A34">
    <cfRule type="cellIs" dxfId="58" priority="119" operator="equal">
      <formula>#N/A</formula>
    </cfRule>
  </conditionalFormatting>
  <conditionalFormatting sqref="A45:A54">
    <cfRule type="cellIs" dxfId="57" priority="117" operator="equal">
      <formula>#N/A</formula>
    </cfRule>
  </conditionalFormatting>
  <conditionalFormatting sqref="A65:A74">
    <cfRule type="cellIs" dxfId="56" priority="115" operator="equal">
      <formula>#N/A</formula>
    </cfRule>
  </conditionalFormatting>
  <conditionalFormatting sqref="A85:A94">
    <cfRule type="cellIs" dxfId="55" priority="113" operator="equal">
      <formula>#N/A</formula>
    </cfRule>
  </conditionalFormatting>
  <conditionalFormatting sqref="A105:A114">
    <cfRule type="cellIs" dxfId="54" priority="111" operator="equal">
      <formula>#N/A</formula>
    </cfRule>
  </conditionalFormatting>
  <conditionalFormatting sqref="A125:A134">
    <cfRule type="cellIs" dxfId="53" priority="109" operator="equal">
      <formula>#N/A</formula>
    </cfRule>
  </conditionalFormatting>
  <conditionalFormatting sqref="A145:A154">
    <cfRule type="cellIs" dxfId="52" priority="107" operator="equal">
      <formula>#N/A</formula>
    </cfRule>
  </conditionalFormatting>
  <conditionalFormatting sqref="A165:A174">
    <cfRule type="cellIs" dxfId="51" priority="105" operator="equal">
      <formula>#N/A</formula>
    </cfRule>
  </conditionalFormatting>
  <conditionalFormatting sqref="A185:A194">
    <cfRule type="cellIs" dxfId="50" priority="103" operator="equal">
      <formula>#N/A</formula>
    </cfRule>
  </conditionalFormatting>
  <conditionalFormatting sqref="A205:A214">
    <cfRule type="cellIs" dxfId="49" priority="101" operator="equal">
      <formula>#N/A</formula>
    </cfRule>
  </conditionalFormatting>
  <conditionalFormatting sqref="A225:A234">
    <cfRule type="cellIs" dxfId="48" priority="99" operator="equal">
      <formula>#N/A</formula>
    </cfRule>
  </conditionalFormatting>
  <conditionalFormatting sqref="A245:A254">
    <cfRule type="cellIs" dxfId="47" priority="97" operator="equal">
      <formula>#N/A</formula>
    </cfRule>
  </conditionalFormatting>
  <conditionalFormatting sqref="A265:A274">
    <cfRule type="cellIs" dxfId="46" priority="95" operator="equal">
      <formula>#N/A</formula>
    </cfRule>
  </conditionalFormatting>
  <conditionalFormatting sqref="A285:A294">
    <cfRule type="cellIs" dxfId="45" priority="93" operator="equal">
      <formula>#N/A</formula>
    </cfRule>
  </conditionalFormatting>
  <conditionalFormatting sqref="A305:A314">
    <cfRule type="cellIs" dxfId="44" priority="91" operator="equal">
      <formula>#N/A</formula>
    </cfRule>
  </conditionalFormatting>
  <conditionalFormatting sqref="A325:A334">
    <cfRule type="cellIs" dxfId="43" priority="57" operator="equal">
      <formula>#N/A</formula>
    </cfRule>
  </conditionalFormatting>
  <conditionalFormatting sqref="A345:A354">
    <cfRule type="cellIs" dxfId="42" priority="55" operator="equal">
      <formula>#N/A</formula>
    </cfRule>
  </conditionalFormatting>
  <conditionalFormatting sqref="A365:A374">
    <cfRule type="cellIs" dxfId="41" priority="53" operator="equal">
      <formula>#N/A</formula>
    </cfRule>
  </conditionalFormatting>
  <conditionalFormatting sqref="A385:A394">
    <cfRule type="cellIs" dxfId="40" priority="51" operator="equal">
      <formula>#N/A</formula>
    </cfRule>
  </conditionalFormatting>
  <conditionalFormatting sqref="A405:A414">
    <cfRule type="cellIs" dxfId="39" priority="49" operator="equal">
      <formula>#N/A</formula>
    </cfRule>
  </conditionalFormatting>
  <conditionalFormatting sqref="A425:A434">
    <cfRule type="cellIs" dxfId="38" priority="47" operator="equal">
      <formula>#N/A</formula>
    </cfRule>
  </conditionalFormatting>
  <conditionalFormatting sqref="A445:A454">
    <cfRule type="cellIs" dxfId="37" priority="45" operator="equal">
      <formula>#N/A</formula>
    </cfRule>
  </conditionalFormatting>
  <conditionalFormatting sqref="A465:A474">
    <cfRule type="cellIs" dxfId="36" priority="43" operator="equal">
      <formula>#N/A</formula>
    </cfRule>
  </conditionalFormatting>
  <conditionalFormatting sqref="A485:A494">
    <cfRule type="cellIs" dxfId="35" priority="41" operator="equal">
      <formula>#N/A</formula>
    </cfRule>
  </conditionalFormatting>
  <conditionalFormatting sqref="A505:A514">
    <cfRule type="cellIs" dxfId="34" priority="39" operator="equal">
      <formula>#N/A</formula>
    </cfRule>
  </conditionalFormatting>
  <conditionalFormatting sqref="A525:A534">
    <cfRule type="cellIs" dxfId="33" priority="37" operator="equal">
      <formula>#N/A</formula>
    </cfRule>
  </conditionalFormatting>
  <conditionalFormatting sqref="A545:A554">
    <cfRule type="cellIs" dxfId="32" priority="35" operator="equal">
      <formula>#N/A</formula>
    </cfRule>
  </conditionalFormatting>
  <conditionalFormatting sqref="A565:A574">
    <cfRule type="cellIs" dxfId="31" priority="33" operator="equal">
      <formula>#N/A</formula>
    </cfRule>
  </conditionalFormatting>
  <conditionalFormatting sqref="A585:A594">
    <cfRule type="cellIs" dxfId="30" priority="31" operator="equal">
      <formula>#N/A</formula>
    </cfRule>
  </conditionalFormatting>
  <conditionalFormatting sqref="N5:N14">
    <cfRule type="containsErrors" dxfId="29" priority="441">
      <formula>ISERROR(N5)</formula>
    </cfRule>
  </conditionalFormatting>
  <conditionalFormatting sqref="N25:N34">
    <cfRule type="containsErrors" dxfId="28" priority="118">
      <formula>ISERROR(N25)</formula>
    </cfRule>
  </conditionalFormatting>
  <conditionalFormatting sqref="N45:N54">
    <cfRule type="containsErrors" dxfId="27" priority="28">
      <formula>ISERROR(N45)</formula>
    </cfRule>
  </conditionalFormatting>
  <conditionalFormatting sqref="N65:N74">
    <cfRule type="containsErrors" dxfId="26" priority="27">
      <formula>ISERROR(N65)</formula>
    </cfRule>
  </conditionalFormatting>
  <conditionalFormatting sqref="N85:N94">
    <cfRule type="containsErrors" dxfId="25" priority="26">
      <formula>ISERROR(N85)</formula>
    </cfRule>
  </conditionalFormatting>
  <conditionalFormatting sqref="N105:N114">
    <cfRule type="containsErrors" dxfId="24" priority="25">
      <formula>ISERROR(N105)</formula>
    </cfRule>
  </conditionalFormatting>
  <conditionalFormatting sqref="N125:N134">
    <cfRule type="containsErrors" dxfId="23" priority="24">
      <formula>ISERROR(N125)</formula>
    </cfRule>
  </conditionalFormatting>
  <conditionalFormatting sqref="N145:N154">
    <cfRule type="containsErrors" dxfId="22" priority="23">
      <formula>ISERROR(N145)</formula>
    </cfRule>
  </conditionalFormatting>
  <conditionalFormatting sqref="N165:N174">
    <cfRule type="containsErrors" dxfId="21" priority="22">
      <formula>ISERROR(N165)</formula>
    </cfRule>
  </conditionalFormatting>
  <conditionalFormatting sqref="N185:N194">
    <cfRule type="containsErrors" dxfId="20" priority="21">
      <formula>ISERROR(N185)</formula>
    </cfRule>
  </conditionalFormatting>
  <conditionalFormatting sqref="N205:N214">
    <cfRule type="containsErrors" dxfId="19" priority="20">
      <formula>ISERROR(N205)</formula>
    </cfRule>
  </conditionalFormatting>
  <conditionalFormatting sqref="N225:N234">
    <cfRule type="containsErrors" dxfId="18" priority="19">
      <formula>ISERROR(N225)</formula>
    </cfRule>
  </conditionalFormatting>
  <conditionalFormatting sqref="N245:N254">
    <cfRule type="containsErrors" dxfId="17" priority="18">
      <formula>ISERROR(N245)</formula>
    </cfRule>
  </conditionalFormatting>
  <conditionalFormatting sqref="N265:N274">
    <cfRule type="containsErrors" dxfId="16" priority="17">
      <formula>ISERROR(N265)</formula>
    </cfRule>
  </conditionalFormatting>
  <conditionalFormatting sqref="N285:N294">
    <cfRule type="containsErrors" dxfId="15" priority="16">
      <formula>ISERROR(N285)</formula>
    </cfRule>
  </conditionalFormatting>
  <conditionalFormatting sqref="N305:N314">
    <cfRule type="containsErrors" dxfId="14" priority="15">
      <formula>ISERROR(N305)</formula>
    </cfRule>
  </conditionalFormatting>
  <conditionalFormatting sqref="N325:N334">
    <cfRule type="containsErrors" dxfId="13" priority="14">
      <formula>ISERROR(N325)</formula>
    </cfRule>
  </conditionalFormatting>
  <conditionalFormatting sqref="N345:N354">
    <cfRule type="containsErrors" dxfId="12" priority="13">
      <formula>ISERROR(N345)</formula>
    </cfRule>
  </conditionalFormatting>
  <conditionalFormatting sqref="N365:N374">
    <cfRule type="containsErrors" dxfId="11" priority="12">
      <formula>ISERROR(N365)</formula>
    </cfRule>
  </conditionalFormatting>
  <conditionalFormatting sqref="N385:N394">
    <cfRule type="containsErrors" dxfId="10" priority="11">
      <formula>ISERROR(N385)</formula>
    </cfRule>
  </conditionalFormatting>
  <conditionalFormatting sqref="N405:N414">
    <cfRule type="containsErrors" dxfId="9" priority="10">
      <formula>ISERROR(N405)</formula>
    </cfRule>
  </conditionalFormatting>
  <conditionalFormatting sqref="N425:N434">
    <cfRule type="containsErrors" dxfId="8" priority="9">
      <formula>ISERROR(N425)</formula>
    </cfRule>
  </conditionalFormatting>
  <conditionalFormatting sqref="N445:N454">
    <cfRule type="containsErrors" dxfId="7" priority="8">
      <formula>ISERROR(N445)</formula>
    </cfRule>
  </conditionalFormatting>
  <conditionalFormatting sqref="N465:N474">
    <cfRule type="containsErrors" dxfId="6" priority="7">
      <formula>ISERROR(N465)</formula>
    </cfRule>
  </conditionalFormatting>
  <conditionalFormatting sqref="N485:N494">
    <cfRule type="containsErrors" dxfId="5" priority="6">
      <formula>ISERROR(N485)</formula>
    </cfRule>
  </conditionalFormatting>
  <conditionalFormatting sqref="N505:N514">
    <cfRule type="containsErrors" dxfId="4" priority="5">
      <formula>ISERROR(N505)</formula>
    </cfRule>
  </conditionalFormatting>
  <conditionalFormatting sqref="N525:N534">
    <cfRule type="containsErrors" dxfId="3" priority="4">
      <formula>ISERROR(N525)</formula>
    </cfRule>
  </conditionalFormatting>
  <conditionalFormatting sqref="N545:N554">
    <cfRule type="containsErrors" dxfId="2" priority="3">
      <formula>ISERROR(N545)</formula>
    </cfRule>
  </conditionalFormatting>
  <conditionalFormatting sqref="N565:N574">
    <cfRule type="containsErrors" dxfId="1" priority="2">
      <formula>ISERROR(N565)</formula>
    </cfRule>
  </conditionalFormatting>
  <conditionalFormatting sqref="N585:N594">
    <cfRule type="containsErrors" dxfId="0" priority="1">
      <formula>ISERROR(N585)</formula>
    </cfRule>
  </conditionalFormatting>
  <printOptions horizontalCentered="1" verticalCentered="1"/>
  <pageMargins left="0.39370078740157483" right="0.39370078740157483" top="0.59055118110236227" bottom="0.39370078740157483" header="0.31496062992125984" footer="0.31496062992125984"/>
  <pageSetup paperSize="9" scale="8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65"/>
  <sheetViews>
    <sheetView workbookViewId="0">
      <pane ySplit="1" topLeftCell="A2" activePane="bottomLeft" state="frozen"/>
      <selection pane="bottomLeft" activeCell="A2" sqref="A2"/>
    </sheetView>
  </sheetViews>
  <sheetFormatPr defaultRowHeight="14.25" x14ac:dyDescent="0.15"/>
  <cols>
    <col min="1" max="1" width="5.75" customWidth="1"/>
    <col min="2" max="2" width="39.1640625" bestFit="1" customWidth="1"/>
    <col min="3" max="3" width="52.08203125" bestFit="1" customWidth="1"/>
    <col min="4" max="7" width="8.6640625" style="1"/>
  </cols>
  <sheetData>
    <row r="1" spans="1:7" x14ac:dyDescent="0.15">
      <c r="A1" t="s">
        <v>22</v>
      </c>
      <c r="B1" t="s">
        <v>23</v>
      </c>
      <c r="C1" t="s">
        <v>24</v>
      </c>
      <c r="D1" s="1" t="s">
        <v>25</v>
      </c>
      <c r="E1" s="1" t="s">
        <v>26</v>
      </c>
      <c r="F1" s="1" t="s">
        <v>846</v>
      </c>
      <c r="G1" s="1" t="s">
        <v>27</v>
      </c>
    </row>
    <row r="2" spans="1:7" x14ac:dyDescent="0.15">
      <c r="A2">
        <v>101</v>
      </c>
      <c r="B2" t="s">
        <v>30</v>
      </c>
      <c r="C2" t="s">
        <v>856</v>
      </c>
      <c r="D2" s="1" t="s">
        <v>29</v>
      </c>
      <c r="E2" s="1" t="s">
        <v>29</v>
      </c>
      <c r="F2" s="1" t="s">
        <v>29</v>
      </c>
      <c r="G2" s="1" t="s">
        <v>29</v>
      </c>
    </row>
    <row r="3" spans="1:7" x14ac:dyDescent="0.15">
      <c r="A3">
        <v>102</v>
      </c>
      <c r="B3" t="s">
        <v>857</v>
      </c>
      <c r="C3" t="s">
        <v>858</v>
      </c>
      <c r="D3" s="1" t="s">
        <v>28</v>
      </c>
      <c r="E3" s="1" t="s">
        <v>29</v>
      </c>
      <c r="F3" s="1" t="s">
        <v>28</v>
      </c>
      <c r="G3" s="1" t="s">
        <v>29</v>
      </c>
    </row>
    <row r="4" spans="1:7" x14ac:dyDescent="0.15">
      <c r="A4">
        <v>103</v>
      </c>
      <c r="B4" t="s">
        <v>859</v>
      </c>
      <c r="C4" t="s">
        <v>860</v>
      </c>
      <c r="D4" s="1" t="s">
        <v>28</v>
      </c>
      <c r="E4" s="1" t="s">
        <v>29</v>
      </c>
      <c r="F4" s="1" t="s">
        <v>29</v>
      </c>
      <c r="G4" s="1" t="s">
        <v>29</v>
      </c>
    </row>
    <row r="5" spans="1:7" x14ac:dyDescent="0.15">
      <c r="A5">
        <v>104</v>
      </c>
      <c r="B5" t="s">
        <v>31</v>
      </c>
      <c r="C5" t="s">
        <v>32</v>
      </c>
      <c r="D5" s="1" t="s">
        <v>28</v>
      </c>
      <c r="E5" s="1" t="s">
        <v>29</v>
      </c>
      <c r="F5" s="1" t="s">
        <v>28</v>
      </c>
      <c r="G5" s="1" t="s">
        <v>29</v>
      </c>
    </row>
    <row r="6" spans="1:7" x14ac:dyDescent="0.15">
      <c r="A6">
        <v>105</v>
      </c>
      <c r="B6" t="s">
        <v>33</v>
      </c>
      <c r="C6" t="s">
        <v>34</v>
      </c>
      <c r="D6" s="1" t="s">
        <v>29</v>
      </c>
      <c r="E6" s="1" t="s">
        <v>29</v>
      </c>
      <c r="F6" s="1" t="s">
        <v>28</v>
      </c>
      <c r="G6" s="1" t="s">
        <v>29</v>
      </c>
    </row>
    <row r="7" spans="1:7" x14ac:dyDescent="0.15">
      <c r="A7">
        <v>106</v>
      </c>
      <c r="B7" t="s">
        <v>861</v>
      </c>
      <c r="C7" t="s">
        <v>862</v>
      </c>
      <c r="D7" s="1" t="s">
        <v>29</v>
      </c>
      <c r="E7" s="1" t="s">
        <v>29</v>
      </c>
      <c r="F7" s="1" t="s">
        <v>28</v>
      </c>
      <c r="G7" s="1" t="s">
        <v>29</v>
      </c>
    </row>
    <row r="8" spans="1:7" x14ac:dyDescent="0.15">
      <c r="A8">
        <v>107</v>
      </c>
      <c r="B8" t="s">
        <v>35</v>
      </c>
      <c r="C8" t="s">
        <v>36</v>
      </c>
      <c r="D8" s="1" t="s">
        <v>29</v>
      </c>
      <c r="E8" s="1" t="s">
        <v>29</v>
      </c>
      <c r="F8" s="1" t="s">
        <v>28</v>
      </c>
      <c r="G8" s="1" t="s">
        <v>29</v>
      </c>
    </row>
    <row r="9" spans="1:7" x14ac:dyDescent="0.15">
      <c r="A9">
        <v>108</v>
      </c>
      <c r="B9" t="s">
        <v>863</v>
      </c>
      <c r="C9" t="s">
        <v>864</v>
      </c>
      <c r="D9" s="1" t="s">
        <v>29</v>
      </c>
      <c r="E9" s="1" t="s">
        <v>29</v>
      </c>
      <c r="F9" s="1" t="s">
        <v>29</v>
      </c>
      <c r="G9" s="1" t="s">
        <v>29</v>
      </c>
    </row>
    <row r="10" spans="1:7" x14ac:dyDescent="0.15">
      <c r="A10">
        <v>109</v>
      </c>
      <c r="B10" t="s">
        <v>37</v>
      </c>
      <c r="C10" t="s">
        <v>38</v>
      </c>
      <c r="D10" s="1" t="s">
        <v>29</v>
      </c>
      <c r="E10" s="1" t="s">
        <v>29</v>
      </c>
      <c r="F10" s="1" t="s">
        <v>28</v>
      </c>
      <c r="G10" s="1" t="s">
        <v>29</v>
      </c>
    </row>
    <row r="11" spans="1:7" x14ac:dyDescent="0.15">
      <c r="A11">
        <v>110</v>
      </c>
      <c r="B11" t="s">
        <v>39</v>
      </c>
      <c r="C11" t="s">
        <v>40</v>
      </c>
      <c r="D11" s="1" t="s">
        <v>29</v>
      </c>
      <c r="E11" s="1" t="s">
        <v>29</v>
      </c>
      <c r="F11" s="1" t="s">
        <v>28</v>
      </c>
      <c r="G11" s="1" t="s">
        <v>29</v>
      </c>
    </row>
    <row r="12" spans="1:7" x14ac:dyDescent="0.15">
      <c r="A12">
        <v>111</v>
      </c>
      <c r="B12" t="s">
        <v>41</v>
      </c>
      <c r="C12" t="s">
        <v>42</v>
      </c>
      <c r="D12" s="1" t="s">
        <v>28</v>
      </c>
      <c r="E12" s="1" t="s">
        <v>29</v>
      </c>
      <c r="F12" s="1" t="s">
        <v>28</v>
      </c>
      <c r="G12" s="1" t="s">
        <v>29</v>
      </c>
    </row>
    <row r="13" spans="1:7" x14ac:dyDescent="0.15">
      <c r="A13">
        <v>112</v>
      </c>
      <c r="B13" t="s">
        <v>1332</v>
      </c>
      <c r="C13" t="s">
        <v>1333</v>
      </c>
      <c r="D13" s="1" t="s">
        <v>28</v>
      </c>
      <c r="E13" s="1" t="s">
        <v>29</v>
      </c>
      <c r="F13" s="1" t="s">
        <v>28</v>
      </c>
      <c r="G13" s="1" t="s">
        <v>29</v>
      </c>
    </row>
    <row r="14" spans="1:7" x14ac:dyDescent="0.15">
      <c r="A14">
        <v>113</v>
      </c>
      <c r="B14" t="s">
        <v>43</v>
      </c>
      <c r="C14" t="s">
        <v>44</v>
      </c>
      <c r="D14" s="1" t="s">
        <v>29</v>
      </c>
      <c r="E14" s="1" t="s">
        <v>29</v>
      </c>
      <c r="F14" s="1" t="s">
        <v>28</v>
      </c>
      <c r="G14" s="1" t="s">
        <v>29</v>
      </c>
    </row>
    <row r="15" spans="1:7" x14ac:dyDescent="0.15">
      <c r="A15">
        <v>114</v>
      </c>
      <c r="B15" t="s">
        <v>815</v>
      </c>
      <c r="C15" t="s">
        <v>45</v>
      </c>
      <c r="D15" s="1" t="s">
        <v>29</v>
      </c>
      <c r="E15" s="1" t="s">
        <v>29</v>
      </c>
      <c r="F15" s="1" t="s">
        <v>28</v>
      </c>
      <c r="G15" s="1" t="s">
        <v>29</v>
      </c>
    </row>
    <row r="16" spans="1:7" x14ac:dyDescent="0.15">
      <c r="A16">
        <v>115</v>
      </c>
      <c r="B16" t="s">
        <v>46</v>
      </c>
      <c r="C16" t="s">
        <v>47</v>
      </c>
      <c r="D16" s="1" t="s">
        <v>28</v>
      </c>
      <c r="E16" s="1" t="s">
        <v>29</v>
      </c>
      <c r="F16" s="1" t="s">
        <v>28</v>
      </c>
      <c r="G16" s="1" t="s">
        <v>29</v>
      </c>
    </row>
    <row r="17" spans="1:7" x14ac:dyDescent="0.15">
      <c r="A17">
        <v>116</v>
      </c>
      <c r="B17" t="s">
        <v>48</v>
      </c>
      <c r="C17" t="s">
        <v>49</v>
      </c>
      <c r="D17" s="1" t="s">
        <v>28</v>
      </c>
      <c r="E17" s="1" t="s">
        <v>29</v>
      </c>
      <c r="F17" s="1" t="s">
        <v>28</v>
      </c>
      <c r="G17" s="1" t="s">
        <v>29</v>
      </c>
    </row>
    <row r="18" spans="1:7" x14ac:dyDescent="0.15">
      <c r="A18">
        <v>117</v>
      </c>
      <c r="B18" t="s">
        <v>50</v>
      </c>
      <c r="C18" t="s">
        <v>51</v>
      </c>
      <c r="D18" s="1" t="s">
        <v>29</v>
      </c>
      <c r="E18" s="1" t="s">
        <v>29</v>
      </c>
      <c r="F18" s="1" t="s">
        <v>28</v>
      </c>
      <c r="G18" s="1" t="s">
        <v>29</v>
      </c>
    </row>
    <row r="19" spans="1:7" x14ac:dyDescent="0.15">
      <c r="A19">
        <v>118</v>
      </c>
      <c r="B19" t="s">
        <v>1334</v>
      </c>
      <c r="C19" t="s">
        <v>1335</v>
      </c>
      <c r="D19" s="1" t="s">
        <v>28</v>
      </c>
      <c r="E19" s="1" t="s">
        <v>29</v>
      </c>
      <c r="F19" s="1" t="s">
        <v>28</v>
      </c>
      <c r="G19" s="1" t="s">
        <v>29</v>
      </c>
    </row>
    <row r="20" spans="1:7" x14ac:dyDescent="0.15">
      <c r="A20">
        <v>119</v>
      </c>
      <c r="B20" t="s">
        <v>1291</v>
      </c>
      <c r="C20" t="s">
        <v>1292</v>
      </c>
      <c r="D20" s="1" t="s">
        <v>28</v>
      </c>
      <c r="E20" s="1" t="s">
        <v>29</v>
      </c>
      <c r="F20" s="1" t="s">
        <v>29</v>
      </c>
      <c r="G20" s="1" t="s">
        <v>29</v>
      </c>
    </row>
    <row r="21" spans="1:7" x14ac:dyDescent="0.15">
      <c r="A21">
        <v>120</v>
      </c>
      <c r="B21" t="s">
        <v>865</v>
      </c>
      <c r="C21" t="s">
        <v>866</v>
      </c>
      <c r="D21" s="1" t="s">
        <v>29</v>
      </c>
      <c r="E21" s="1" t="s">
        <v>29</v>
      </c>
      <c r="F21" s="1" t="s">
        <v>28</v>
      </c>
      <c r="G21" s="1" t="s">
        <v>29</v>
      </c>
    </row>
    <row r="22" spans="1:7" x14ac:dyDescent="0.15">
      <c r="A22">
        <v>121</v>
      </c>
      <c r="B22" t="s">
        <v>868</v>
      </c>
      <c r="C22" t="s">
        <v>53</v>
      </c>
      <c r="D22" s="1" t="s">
        <v>29</v>
      </c>
      <c r="E22" s="1" t="s">
        <v>29</v>
      </c>
      <c r="F22" s="1" t="s">
        <v>28</v>
      </c>
      <c r="G22" s="1" t="s">
        <v>29</v>
      </c>
    </row>
    <row r="23" spans="1:7" x14ac:dyDescent="0.15">
      <c r="A23">
        <v>122</v>
      </c>
      <c r="B23" t="s">
        <v>52</v>
      </c>
      <c r="C23" t="s">
        <v>867</v>
      </c>
      <c r="D23" s="1" t="s">
        <v>28</v>
      </c>
      <c r="E23" s="1" t="s">
        <v>29</v>
      </c>
      <c r="F23" s="1" t="s">
        <v>29</v>
      </c>
      <c r="G23" s="1" t="s">
        <v>29</v>
      </c>
    </row>
    <row r="24" spans="1:7" x14ac:dyDescent="0.15">
      <c r="A24">
        <v>123</v>
      </c>
      <c r="B24" t="s">
        <v>869</v>
      </c>
      <c r="C24" t="s">
        <v>54</v>
      </c>
      <c r="D24" s="1" t="s">
        <v>29</v>
      </c>
      <c r="E24" s="1" t="s">
        <v>29</v>
      </c>
      <c r="F24" s="1" t="s">
        <v>28</v>
      </c>
      <c r="G24" s="1" t="s">
        <v>29</v>
      </c>
    </row>
    <row r="25" spans="1:7" x14ac:dyDescent="0.15">
      <c r="A25">
        <v>124</v>
      </c>
      <c r="B25" t="s">
        <v>55</v>
      </c>
      <c r="C25" t="s">
        <v>56</v>
      </c>
      <c r="D25" s="1" t="s">
        <v>28</v>
      </c>
      <c r="E25" s="1" t="s">
        <v>29</v>
      </c>
      <c r="F25" s="1" t="s">
        <v>28</v>
      </c>
      <c r="G25" s="1" t="s">
        <v>29</v>
      </c>
    </row>
    <row r="26" spans="1:7" x14ac:dyDescent="0.15">
      <c r="A26">
        <v>125</v>
      </c>
      <c r="B26" t="s">
        <v>870</v>
      </c>
      <c r="C26" t="s">
        <v>871</v>
      </c>
      <c r="D26" s="1" t="s">
        <v>29</v>
      </c>
      <c r="E26" s="1" t="s">
        <v>29</v>
      </c>
      <c r="F26" s="1" t="s">
        <v>28</v>
      </c>
      <c r="G26" s="1" t="s">
        <v>29</v>
      </c>
    </row>
    <row r="27" spans="1:7" x14ac:dyDescent="0.15">
      <c r="A27">
        <v>126</v>
      </c>
      <c r="B27" t="s">
        <v>57</v>
      </c>
      <c r="C27" t="s">
        <v>58</v>
      </c>
      <c r="D27" s="1" t="s">
        <v>28</v>
      </c>
      <c r="E27" s="1" t="s">
        <v>29</v>
      </c>
      <c r="F27" s="1" t="s">
        <v>29</v>
      </c>
      <c r="G27" s="1" t="s">
        <v>29</v>
      </c>
    </row>
    <row r="28" spans="1:7" x14ac:dyDescent="0.15">
      <c r="A28">
        <v>127</v>
      </c>
      <c r="B28" t="s">
        <v>59</v>
      </c>
      <c r="C28" t="s">
        <v>60</v>
      </c>
      <c r="D28" s="1" t="s">
        <v>29</v>
      </c>
      <c r="E28" s="1" t="s">
        <v>29</v>
      </c>
      <c r="F28" s="1" t="s">
        <v>28</v>
      </c>
      <c r="G28" s="1" t="s">
        <v>29</v>
      </c>
    </row>
    <row r="29" spans="1:7" x14ac:dyDescent="0.15">
      <c r="A29">
        <v>128</v>
      </c>
      <c r="B29" t="s">
        <v>61</v>
      </c>
      <c r="C29" t="s">
        <v>62</v>
      </c>
      <c r="D29" s="1" t="s">
        <v>28</v>
      </c>
      <c r="E29" s="1" t="s">
        <v>29</v>
      </c>
      <c r="F29" s="1" t="s">
        <v>28</v>
      </c>
      <c r="G29" s="1" t="s">
        <v>29</v>
      </c>
    </row>
    <row r="30" spans="1:7" x14ac:dyDescent="0.15">
      <c r="A30">
        <v>129</v>
      </c>
      <c r="B30" t="s">
        <v>63</v>
      </c>
      <c r="C30" t="s">
        <v>64</v>
      </c>
      <c r="D30" s="1" t="s">
        <v>29</v>
      </c>
      <c r="E30" s="1" t="s">
        <v>29</v>
      </c>
      <c r="F30" s="1" t="s">
        <v>29</v>
      </c>
      <c r="G30" s="1" t="s">
        <v>29</v>
      </c>
    </row>
    <row r="31" spans="1:7" x14ac:dyDescent="0.15">
      <c r="A31">
        <v>130</v>
      </c>
      <c r="B31" t="s">
        <v>65</v>
      </c>
      <c r="C31" t="s">
        <v>66</v>
      </c>
      <c r="D31" s="1" t="s">
        <v>29</v>
      </c>
      <c r="E31" s="1" t="s">
        <v>29</v>
      </c>
      <c r="F31" s="1" t="s">
        <v>28</v>
      </c>
      <c r="G31" s="1" t="s">
        <v>29</v>
      </c>
    </row>
    <row r="32" spans="1:7" x14ac:dyDescent="0.15">
      <c r="A32">
        <v>131</v>
      </c>
      <c r="B32" t="s">
        <v>67</v>
      </c>
      <c r="C32" t="s">
        <v>68</v>
      </c>
      <c r="D32" s="1" t="s">
        <v>29</v>
      </c>
      <c r="E32" s="1" t="s">
        <v>29</v>
      </c>
      <c r="F32" s="1" t="s">
        <v>28</v>
      </c>
      <c r="G32" s="1" t="s">
        <v>29</v>
      </c>
    </row>
    <row r="33" spans="1:7" x14ac:dyDescent="0.15">
      <c r="A33">
        <v>132</v>
      </c>
      <c r="B33" t="s">
        <v>69</v>
      </c>
      <c r="C33" t="s">
        <v>70</v>
      </c>
      <c r="D33" s="1" t="s">
        <v>29</v>
      </c>
      <c r="E33" s="1" t="s">
        <v>29</v>
      </c>
      <c r="F33" s="1" t="s">
        <v>28</v>
      </c>
      <c r="G33" s="1" t="s">
        <v>29</v>
      </c>
    </row>
    <row r="34" spans="1:7" x14ac:dyDescent="0.15">
      <c r="A34">
        <v>133</v>
      </c>
      <c r="B34" t="s">
        <v>1293</v>
      </c>
      <c r="C34" t="s">
        <v>872</v>
      </c>
      <c r="D34" s="1" t="s">
        <v>28</v>
      </c>
      <c r="E34" s="1" t="s">
        <v>29</v>
      </c>
      <c r="F34" s="1" t="s">
        <v>28</v>
      </c>
      <c r="G34" s="1" t="s">
        <v>29</v>
      </c>
    </row>
    <row r="35" spans="1:7" x14ac:dyDescent="0.15">
      <c r="A35">
        <v>134</v>
      </c>
      <c r="B35" t="s">
        <v>71</v>
      </c>
      <c r="C35" t="s">
        <v>72</v>
      </c>
      <c r="D35" s="1" t="s">
        <v>28</v>
      </c>
      <c r="E35" s="1" t="s">
        <v>29</v>
      </c>
      <c r="F35" s="1" t="s">
        <v>28</v>
      </c>
      <c r="G35" s="1" t="s">
        <v>29</v>
      </c>
    </row>
    <row r="36" spans="1:7" x14ac:dyDescent="0.15">
      <c r="A36">
        <v>135</v>
      </c>
      <c r="B36" t="s">
        <v>73</v>
      </c>
      <c r="C36" t="s">
        <v>74</v>
      </c>
      <c r="D36" s="1" t="s">
        <v>28</v>
      </c>
      <c r="E36" s="1" t="s">
        <v>29</v>
      </c>
      <c r="F36" s="1" t="s">
        <v>29</v>
      </c>
      <c r="G36" s="1" t="s">
        <v>29</v>
      </c>
    </row>
    <row r="37" spans="1:7" x14ac:dyDescent="0.15">
      <c r="A37">
        <v>136</v>
      </c>
      <c r="B37" t="s">
        <v>75</v>
      </c>
      <c r="C37" t="s">
        <v>873</v>
      </c>
      <c r="D37" s="1" t="s">
        <v>28</v>
      </c>
      <c r="E37" s="1" t="s">
        <v>29</v>
      </c>
      <c r="F37" s="1" t="s">
        <v>28</v>
      </c>
      <c r="G37" s="1" t="s">
        <v>29</v>
      </c>
    </row>
    <row r="38" spans="1:7" x14ac:dyDescent="0.15">
      <c r="A38">
        <v>137</v>
      </c>
      <c r="B38" t="s">
        <v>76</v>
      </c>
      <c r="C38" t="s">
        <v>77</v>
      </c>
      <c r="D38" s="1" t="s">
        <v>29</v>
      </c>
      <c r="E38" s="1" t="s">
        <v>29</v>
      </c>
      <c r="F38" s="1" t="s">
        <v>29</v>
      </c>
      <c r="G38" s="1" t="s">
        <v>29</v>
      </c>
    </row>
    <row r="39" spans="1:7" x14ac:dyDescent="0.15">
      <c r="A39">
        <v>138</v>
      </c>
      <c r="B39" t="s">
        <v>847</v>
      </c>
      <c r="C39" t="s">
        <v>79</v>
      </c>
      <c r="D39" s="1" t="s">
        <v>29</v>
      </c>
      <c r="E39" s="1" t="s">
        <v>29</v>
      </c>
      <c r="F39" s="1" t="s">
        <v>28</v>
      </c>
      <c r="G39" s="1" t="s">
        <v>29</v>
      </c>
    </row>
    <row r="40" spans="1:7" x14ac:dyDescent="0.15">
      <c r="A40">
        <v>139</v>
      </c>
      <c r="B40" t="s">
        <v>78</v>
      </c>
      <c r="C40" t="s">
        <v>874</v>
      </c>
      <c r="D40" s="1" t="s">
        <v>28</v>
      </c>
      <c r="E40" s="1" t="s">
        <v>29</v>
      </c>
      <c r="F40" s="1" t="s">
        <v>29</v>
      </c>
      <c r="G40" s="1" t="s">
        <v>29</v>
      </c>
    </row>
    <row r="41" spans="1:7" x14ac:dyDescent="0.15">
      <c r="A41">
        <v>140</v>
      </c>
      <c r="B41" t="s">
        <v>80</v>
      </c>
      <c r="C41" t="s">
        <v>81</v>
      </c>
      <c r="D41" s="1" t="s">
        <v>29</v>
      </c>
      <c r="E41" s="1" t="s">
        <v>29</v>
      </c>
      <c r="F41" s="1" t="s">
        <v>28</v>
      </c>
      <c r="G41" s="1" t="s">
        <v>29</v>
      </c>
    </row>
    <row r="42" spans="1:7" x14ac:dyDescent="0.15">
      <c r="A42">
        <v>141</v>
      </c>
      <c r="B42" t="s">
        <v>1250</v>
      </c>
      <c r="C42" t="s">
        <v>1251</v>
      </c>
      <c r="D42" s="1" t="s">
        <v>29</v>
      </c>
      <c r="E42" s="1" t="s">
        <v>29</v>
      </c>
      <c r="F42" s="1" t="s">
        <v>29</v>
      </c>
      <c r="G42" s="1" t="s">
        <v>29</v>
      </c>
    </row>
    <row r="43" spans="1:7" x14ac:dyDescent="0.15">
      <c r="A43">
        <v>142</v>
      </c>
      <c r="B43" t="s">
        <v>87</v>
      </c>
      <c r="C43" t="s">
        <v>88</v>
      </c>
      <c r="D43" s="1" t="s">
        <v>28</v>
      </c>
      <c r="E43" s="1" t="s">
        <v>29</v>
      </c>
      <c r="F43" s="1" t="s">
        <v>29</v>
      </c>
      <c r="G43" s="1" t="s">
        <v>29</v>
      </c>
    </row>
    <row r="44" spans="1:7" x14ac:dyDescent="0.15">
      <c r="A44">
        <v>143</v>
      </c>
      <c r="B44" t="s">
        <v>1249</v>
      </c>
      <c r="C44" t="s">
        <v>82</v>
      </c>
      <c r="D44" s="1" t="s">
        <v>28</v>
      </c>
      <c r="E44" s="1" t="s">
        <v>29</v>
      </c>
      <c r="F44" s="1" t="s">
        <v>29</v>
      </c>
      <c r="G44" s="1" t="s">
        <v>29</v>
      </c>
    </row>
    <row r="45" spans="1:7" x14ac:dyDescent="0.15">
      <c r="A45">
        <v>144</v>
      </c>
      <c r="B45" t="s">
        <v>83</v>
      </c>
      <c r="C45" t="s">
        <v>84</v>
      </c>
      <c r="D45" s="1" t="s">
        <v>28</v>
      </c>
      <c r="E45" s="1" t="s">
        <v>29</v>
      </c>
      <c r="F45" s="1" t="s">
        <v>29</v>
      </c>
      <c r="G45" s="1" t="s">
        <v>29</v>
      </c>
    </row>
    <row r="46" spans="1:7" x14ac:dyDescent="0.15">
      <c r="A46">
        <v>145</v>
      </c>
      <c r="B46" t="s">
        <v>85</v>
      </c>
      <c r="C46" t="s">
        <v>86</v>
      </c>
      <c r="D46" s="1" t="s">
        <v>28</v>
      </c>
      <c r="E46" s="1" t="s">
        <v>29</v>
      </c>
      <c r="F46" s="1" t="s">
        <v>28</v>
      </c>
      <c r="G46" s="1" t="s">
        <v>29</v>
      </c>
    </row>
    <row r="47" spans="1:7" x14ac:dyDescent="0.15">
      <c r="A47">
        <v>146</v>
      </c>
      <c r="B47" t="s">
        <v>89</v>
      </c>
      <c r="C47" t="s">
        <v>90</v>
      </c>
      <c r="D47" s="1" t="s">
        <v>28</v>
      </c>
      <c r="E47" s="1" t="s">
        <v>29</v>
      </c>
      <c r="F47" s="1" t="s">
        <v>29</v>
      </c>
      <c r="G47" s="1" t="s">
        <v>29</v>
      </c>
    </row>
    <row r="48" spans="1:7" x14ac:dyDescent="0.15">
      <c r="A48">
        <v>147</v>
      </c>
      <c r="B48" t="s">
        <v>91</v>
      </c>
      <c r="C48" t="s">
        <v>92</v>
      </c>
      <c r="D48" s="1" t="s">
        <v>29</v>
      </c>
      <c r="E48" s="1" t="s">
        <v>29</v>
      </c>
      <c r="F48" s="1" t="s">
        <v>29</v>
      </c>
      <c r="G48" s="1" t="s">
        <v>29</v>
      </c>
    </row>
    <row r="49" spans="1:7" x14ac:dyDescent="0.15">
      <c r="A49">
        <v>148</v>
      </c>
      <c r="B49" t="s">
        <v>93</v>
      </c>
      <c r="C49" t="s">
        <v>875</v>
      </c>
      <c r="D49" s="1" t="s">
        <v>29</v>
      </c>
      <c r="E49" s="1" t="s">
        <v>29</v>
      </c>
      <c r="F49" s="1" t="s">
        <v>29</v>
      </c>
      <c r="G49" s="1" t="s">
        <v>29</v>
      </c>
    </row>
    <row r="50" spans="1:7" x14ac:dyDescent="0.15">
      <c r="A50">
        <v>149</v>
      </c>
      <c r="B50" t="s">
        <v>876</v>
      </c>
      <c r="C50" t="s">
        <v>94</v>
      </c>
      <c r="D50" s="1" t="s">
        <v>28</v>
      </c>
      <c r="E50" s="1" t="s">
        <v>29</v>
      </c>
      <c r="F50" s="1" t="s">
        <v>29</v>
      </c>
      <c r="G50" s="1" t="s">
        <v>29</v>
      </c>
    </row>
    <row r="51" spans="1:7" x14ac:dyDescent="0.15">
      <c r="A51">
        <v>150</v>
      </c>
      <c r="B51" t="s">
        <v>95</v>
      </c>
      <c r="C51" t="s">
        <v>96</v>
      </c>
      <c r="D51" s="1" t="s">
        <v>28</v>
      </c>
      <c r="E51" s="1" t="s">
        <v>29</v>
      </c>
      <c r="F51" s="1" t="s">
        <v>29</v>
      </c>
      <c r="G51" s="1" t="s">
        <v>29</v>
      </c>
    </row>
    <row r="52" spans="1:7" x14ac:dyDescent="0.15">
      <c r="A52">
        <v>151</v>
      </c>
      <c r="B52" t="s">
        <v>97</v>
      </c>
      <c r="C52" t="s">
        <v>877</v>
      </c>
      <c r="D52" s="1" t="s">
        <v>28</v>
      </c>
      <c r="E52" s="1" t="s">
        <v>29</v>
      </c>
      <c r="F52" s="1" t="s">
        <v>29</v>
      </c>
      <c r="G52" s="1" t="s">
        <v>29</v>
      </c>
    </row>
    <row r="53" spans="1:7" x14ac:dyDescent="0.15">
      <c r="A53">
        <v>152</v>
      </c>
      <c r="B53" t="s">
        <v>878</v>
      </c>
      <c r="C53" t="s">
        <v>879</v>
      </c>
      <c r="D53" s="1" t="s">
        <v>29</v>
      </c>
      <c r="E53" s="1" t="s">
        <v>29</v>
      </c>
      <c r="F53" s="1" t="s">
        <v>29</v>
      </c>
      <c r="G53" s="1" t="s">
        <v>29</v>
      </c>
    </row>
    <row r="54" spans="1:7" x14ac:dyDescent="0.15">
      <c r="A54">
        <v>153</v>
      </c>
      <c r="B54" t="s">
        <v>98</v>
      </c>
      <c r="C54" t="s">
        <v>99</v>
      </c>
      <c r="D54" s="1" t="s">
        <v>29</v>
      </c>
      <c r="E54" s="1" t="s">
        <v>29</v>
      </c>
      <c r="F54" s="1" t="s">
        <v>28</v>
      </c>
      <c r="G54" s="1" t="s">
        <v>29</v>
      </c>
    </row>
    <row r="55" spans="1:7" x14ac:dyDescent="0.15">
      <c r="A55">
        <v>154</v>
      </c>
      <c r="B55" t="s">
        <v>880</v>
      </c>
      <c r="C55" t="s">
        <v>881</v>
      </c>
      <c r="D55" s="1" t="s">
        <v>28</v>
      </c>
      <c r="E55" s="1" t="s">
        <v>29</v>
      </c>
      <c r="F55" s="1" t="s">
        <v>28</v>
      </c>
      <c r="G55" s="1" t="s">
        <v>29</v>
      </c>
    </row>
    <row r="56" spans="1:7" x14ac:dyDescent="0.15">
      <c r="A56">
        <v>155</v>
      </c>
      <c r="B56" t="s">
        <v>100</v>
      </c>
      <c r="C56" t="s">
        <v>101</v>
      </c>
      <c r="D56" s="1" t="s">
        <v>29</v>
      </c>
      <c r="E56" s="1" t="s">
        <v>29</v>
      </c>
      <c r="F56" s="1" t="s">
        <v>28</v>
      </c>
      <c r="G56" s="1" t="s">
        <v>29</v>
      </c>
    </row>
    <row r="57" spans="1:7" x14ac:dyDescent="0.15">
      <c r="A57">
        <v>156</v>
      </c>
      <c r="B57" t="s">
        <v>882</v>
      </c>
      <c r="C57" t="s">
        <v>883</v>
      </c>
      <c r="D57" s="1" t="s">
        <v>28</v>
      </c>
      <c r="E57" s="1" t="s">
        <v>29</v>
      </c>
      <c r="F57" s="1" t="s">
        <v>28</v>
      </c>
      <c r="G57" s="1" t="s">
        <v>29</v>
      </c>
    </row>
    <row r="58" spans="1:7" x14ac:dyDescent="0.15">
      <c r="A58">
        <v>157</v>
      </c>
      <c r="B58" t="s">
        <v>102</v>
      </c>
      <c r="C58" t="s">
        <v>103</v>
      </c>
      <c r="D58" s="1" t="s">
        <v>29</v>
      </c>
      <c r="E58" s="1" t="s">
        <v>29</v>
      </c>
      <c r="F58" s="1" t="s">
        <v>29</v>
      </c>
      <c r="G58" s="1" t="s">
        <v>29</v>
      </c>
    </row>
    <row r="59" spans="1:7" x14ac:dyDescent="0.15">
      <c r="A59">
        <v>158</v>
      </c>
      <c r="B59" t="s">
        <v>104</v>
      </c>
      <c r="C59" t="s">
        <v>105</v>
      </c>
      <c r="D59" s="1" t="s">
        <v>29</v>
      </c>
      <c r="E59" s="1" t="s">
        <v>29</v>
      </c>
      <c r="F59" s="1" t="s">
        <v>28</v>
      </c>
      <c r="G59" s="1" t="s">
        <v>29</v>
      </c>
    </row>
    <row r="60" spans="1:7" x14ac:dyDescent="0.15">
      <c r="A60">
        <v>159</v>
      </c>
      <c r="B60" t="s">
        <v>884</v>
      </c>
      <c r="C60" t="s">
        <v>885</v>
      </c>
      <c r="D60" s="1" t="s">
        <v>28</v>
      </c>
      <c r="E60" s="1" t="s">
        <v>29</v>
      </c>
      <c r="F60" s="1" t="s">
        <v>29</v>
      </c>
      <c r="G60" s="1" t="s">
        <v>29</v>
      </c>
    </row>
    <row r="61" spans="1:7" x14ac:dyDescent="0.15">
      <c r="A61">
        <v>160</v>
      </c>
      <c r="B61" t="s">
        <v>848</v>
      </c>
      <c r="C61" t="s">
        <v>849</v>
      </c>
      <c r="D61" s="1" t="s">
        <v>28</v>
      </c>
      <c r="E61" s="1" t="s">
        <v>29</v>
      </c>
      <c r="F61" s="1" t="s">
        <v>28</v>
      </c>
      <c r="G61" s="1" t="s">
        <v>29</v>
      </c>
    </row>
    <row r="62" spans="1:7" x14ac:dyDescent="0.15">
      <c r="A62">
        <v>161</v>
      </c>
      <c r="B62" t="s">
        <v>108</v>
      </c>
      <c r="C62" t="s">
        <v>888</v>
      </c>
      <c r="D62" s="1" t="s">
        <v>28</v>
      </c>
      <c r="E62" s="1" t="s">
        <v>29</v>
      </c>
      <c r="F62" s="1" t="s">
        <v>29</v>
      </c>
      <c r="G62" s="1" t="s">
        <v>29</v>
      </c>
    </row>
    <row r="63" spans="1:7" x14ac:dyDescent="0.15">
      <c r="A63">
        <v>162</v>
      </c>
      <c r="B63" t="s">
        <v>106</v>
      </c>
      <c r="C63" t="s">
        <v>107</v>
      </c>
      <c r="D63" s="1" t="s">
        <v>28</v>
      </c>
      <c r="E63" s="1" t="s">
        <v>29</v>
      </c>
      <c r="F63" s="1" t="s">
        <v>28</v>
      </c>
      <c r="G63" s="1" t="s">
        <v>29</v>
      </c>
    </row>
    <row r="64" spans="1:7" x14ac:dyDescent="0.15">
      <c r="A64">
        <v>163</v>
      </c>
      <c r="B64" t="s">
        <v>886</v>
      </c>
      <c r="C64" t="s">
        <v>887</v>
      </c>
      <c r="D64" s="1" t="s">
        <v>28</v>
      </c>
      <c r="E64" s="1" t="s">
        <v>29</v>
      </c>
      <c r="F64" s="1" t="s">
        <v>28</v>
      </c>
      <c r="G64" s="1" t="s">
        <v>29</v>
      </c>
    </row>
    <row r="65" spans="1:7" x14ac:dyDescent="0.15">
      <c r="A65">
        <v>164</v>
      </c>
      <c r="B65" t="s">
        <v>850</v>
      </c>
      <c r="C65" t="s">
        <v>851</v>
      </c>
      <c r="D65" s="1" t="s">
        <v>28</v>
      </c>
      <c r="E65" s="1" t="s">
        <v>29</v>
      </c>
      <c r="F65" s="1" t="s">
        <v>28</v>
      </c>
      <c r="G65" s="1" t="s">
        <v>29</v>
      </c>
    </row>
    <row r="66" spans="1:7" x14ac:dyDescent="0.15">
      <c r="A66">
        <v>165</v>
      </c>
      <c r="B66" t="s">
        <v>112</v>
      </c>
      <c r="C66" t="s">
        <v>113</v>
      </c>
      <c r="D66" s="1" t="s">
        <v>29</v>
      </c>
      <c r="E66" s="1" t="s">
        <v>29</v>
      </c>
      <c r="F66" s="1" t="s">
        <v>28</v>
      </c>
      <c r="G66" s="1" t="s">
        <v>29</v>
      </c>
    </row>
    <row r="67" spans="1:7" x14ac:dyDescent="0.15">
      <c r="A67">
        <v>166</v>
      </c>
      <c r="B67" t="s">
        <v>891</v>
      </c>
      <c r="C67" t="s">
        <v>114</v>
      </c>
      <c r="D67" s="1" t="s">
        <v>28</v>
      </c>
      <c r="E67" s="1" t="s">
        <v>29</v>
      </c>
      <c r="F67" s="1" t="s">
        <v>29</v>
      </c>
      <c r="G67" s="1" t="s">
        <v>29</v>
      </c>
    </row>
    <row r="68" spans="1:7" x14ac:dyDescent="0.15">
      <c r="A68">
        <v>167</v>
      </c>
      <c r="B68" t="s">
        <v>109</v>
      </c>
      <c r="C68" t="s">
        <v>1294</v>
      </c>
      <c r="D68" s="1" t="s">
        <v>28</v>
      </c>
      <c r="E68" s="1" t="s">
        <v>29</v>
      </c>
      <c r="F68" s="1" t="s">
        <v>29</v>
      </c>
      <c r="G68" s="1" t="s">
        <v>29</v>
      </c>
    </row>
    <row r="69" spans="1:7" x14ac:dyDescent="0.15">
      <c r="A69">
        <v>168</v>
      </c>
      <c r="B69" t="s">
        <v>889</v>
      </c>
      <c r="C69" t="s">
        <v>890</v>
      </c>
      <c r="D69" s="1" t="s">
        <v>29</v>
      </c>
      <c r="E69" s="1" t="s">
        <v>29</v>
      </c>
      <c r="F69" s="1" t="s">
        <v>29</v>
      </c>
      <c r="G69" s="1" t="s">
        <v>29</v>
      </c>
    </row>
    <row r="70" spans="1:7" x14ac:dyDescent="0.15">
      <c r="A70">
        <v>169</v>
      </c>
      <c r="B70" t="s">
        <v>110</v>
      </c>
      <c r="C70" t="s">
        <v>111</v>
      </c>
      <c r="D70" s="1" t="s">
        <v>28</v>
      </c>
      <c r="E70" s="1" t="s">
        <v>29</v>
      </c>
      <c r="F70" s="1" t="s">
        <v>29</v>
      </c>
      <c r="G70" s="1" t="s">
        <v>29</v>
      </c>
    </row>
    <row r="71" spans="1:7" x14ac:dyDescent="0.15">
      <c r="A71">
        <v>170</v>
      </c>
      <c r="B71" t="s">
        <v>115</v>
      </c>
      <c r="C71" t="s">
        <v>116</v>
      </c>
      <c r="D71" s="1" t="s">
        <v>29</v>
      </c>
      <c r="E71" s="1" t="s">
        <v>29</v>
      </c>
      <c r="F71" s="1" t="s">
        <v>28</v>
      </c>
      <c r="G71" s="1" t="s">
        <v>29</v>
      </c>
    </row>
    <row r="72" spans="1:7" x14ac:dyDescent="0.15">
      <c r="A72">
        <v>171</v>
      </c>
      <c r="B72" t="s">
        <v>892</v>
      </c>
      <c r="C72" t="s">
        <v>893</v>
      </c>
      <c r="D72" s="1" t="s">
        <v>29</v>
      </c>
      <c r="E72" s="1" t="s">
        <v>29</v>
      </c>
      <c r="F72" s="1" t="s">
        <v>28</v>
      </c>
      <c r="G72" s="1" t="s">
        <v>29</v>
      </c>
    </row>
    <row r="73" spans="1:7" x14ac:dyDescent="0.15">
      <c r="A73">
        <v>172</v>
      </c>
      <c r="B73" t="s">
        <v>894</v>
      </c>
      <c r="C73" t="s">
        <v>895</v>
      </c>
      <c r="D73" s="1" t="s">
        <v>29</v>
      </c>
      <c r="E73" s="1" t="s">
        <v>29</v>
      </c>
      <c r="F73" s="1" t="s">
        <v>29</v>
      </c>
      <c r="G73" s="1" t="s">
        <v>29</v>
      </c>
    </row>
    <row r="74" spans="1:7" x14ac:dyDescent="0.15">
      <c r="A74">
        <v>173</v>
      </c>
      <c r="B74" t="s">
        <v>117</v>
      </c>
      <c r="C74" t="s">
        <v>1252</v>
      </c>
      <c r="D74" s="1" t="s">
        <v>28</v>
      </c>
      <c r="E74" s="1" t="s">
        <v>29</v>
      </c>
      <c r="F74" s="1" t="s">
        <v>29</v>
      </c>
      <c r="G74" s="1" t="s">
        <v>29</v>
      </c>
    </row>
    <row r="75" spans="1:7" x14ac:dyDescent="0.15">
      <c r="A75">
        <v>174</v>
      </c>
      <c r="B75" t="s">
        <v>120</v>
      </c>
      <c r="C75" t="s">
        <v>898</v>
      </c>
      <c r="D75" s="1" t="s">
        <v>28</v>
      </c>
      <c r="E75" s="1" t="s">
        <v>29</v>
      </c>
      <c r="F75" s="1" t="s">
        <v>29</v>
      </c>
      <c r="G75" s="1" t="s">
        <v>29</v>
      </c>
    </row>
    <row r="76" spans="1:7" x14ac:dyDescent="0.15">
      <c r="A76">
        <v>175</v>
      </c>
      <c r="B76" t="s">
        <v>896</v>
      </c>
      <c r="C76" t="s">
        <v>897</v>
      </c>
      <c r="D76" s="1" t="s">
        <v>28</v>
      </c>
      <c r="E76" s="1" t="s">
        <v>29</v>
      </c>
      <c r="F76" s="1" t="s">
        <v>29</v>
      </c>
      <c r="G76" s="1" t="s">
        <v>29</v>
      </c>
    </row>
    <row r="77" spans="1:7" x14ac:dyDescent="0.15">
      <c r="A77">
        <v>176</v>
      </c>
      <c r="B77" t="s">
        <v>118</v>
      </c>
      <c r="C77" t="s">
        <v>119</v>
      </c>
      <c r="D77" s="1" t="s">
        <v>28</v>
      </c>
      <c r="E77" s="1" t="s">
        <v>29</v>
      </c>
      <c r="F77" s="1" t="s">
        <v>29</v>
      </c>
      <c r="G77" s="1" t="s">
        <v>29</v>
      </c>
    </row>
    <row r="78" spans="1:7" x14ac:dyDescent="0.15">
      <c r="A78">
        <v>177</v>
      </c>
      <c r="B78" t="s">
        <v>124</v>
      </c>
      <c r="C78" t="s">
        <v>125</v>
      </c>
      <c r="D78" s="1" t="s">
        <v>28</v>
      </c>
      <c r="E78" s="1" t="s">
        <v>29</v>
      </c>
      <c r="F78" s="1" t="s">
        <v>28</v>
      </c>
      <c r="G78" s="1" t="s">
        <v>29</v>
      </c>
    </row>
    <row r="79" spans="1:7" x14ac:dyDescent="0.15">
      <c r="A79">
        <v>178</v>
      </c>
      <c r="B79" t="s">
        <v>121</v>
      </c>
      <c r="C79" t="s">
        <v>122</v>
      </c>
      <c r="D79" s="1" t="s">
        <v>29</v>
      </c>
      <c r="E79" s="1" t="s">
        <v>29</v>
      </c>
      <c r="F79" s="1" t="s">
        <v>28</v>
      </c>
      <c r="G79" s="1" t="s">
        <v>29</v>
      </c>
    </row>
    <row r="80" spans="1:7" x14ac:dyDescent="0.15">
      <c r="A80">
        <v>179</v>
      </c>
      <c r="B80" t="s">
        <v>123</v>
      </c>
      <c r="C80" t="s">
        <v>1253</v>
      </c>
      <c r="D80" s="1" t="s">
        <v>29</v>
      </c>
      <c r="E80" s="1" t="s">
        <v>29</v>
      </c>
      <c r="F80" s="1" t="s">
        <v>28</v>
      </c>
      <c r="G80" s="1" t="s">
        <v>29</v>
      </c>
    </row>
    <row r="81" spans="1:7" x14ac:dyDescent="0.15">
      <c r="A81">
        <v>180</v>
      </c>
      <c r="B81" t="s">
        <v>126</v>
      </c>
      <c r="C81" t="s">
        <v>127</v>
      </c>
      <c r="D81" s="1" t="s">
        <v>29</v>
      </c>
      <c r="E81" s="1" t="s">
        <v>29</v>
      </c>
      <c r="F81" s="1" t="s">
        <v>28</v>
      </c>
      <c r="G81" s="1" t="s">
        <v>29</v>
      </c>
    </row>
    <row r="82" spans="1:7" x14ac:dyDescent="0.15">
      <c r="A82">
        <v>181</v>
      </c>
      <c r="B82" t="s">
        <v>128</v>
      </c>
      <c r="C82" t="s">
        <v>129</v>
      </c>
      <c r="D82" s="1" t="s">
        <v>28</v>
      </c>
      <c r="E82" s="1" t="s">
        <v>29</v>
      </c>
      <c r="F82" s="1" t="s">
        <v>29</v>
      </c>
      <c r="G82" s="1" t="s">
        <v>29</v>
      </c>
    </row>
    <row r="83" spans="1:7" x14ac:dyDescent="0.15">
      <c r="A83">
        <v>182</v>
      </c>
      <c r="B83" t="s">
        <v>130</v>
      </c>
      <c r="C83" t="s">
        <v>131</v>
      </c>
      <c r="D83" s="1" t="s">
        <v>29</v>
      </c>
      <c r="E83" s="1" t="s">
        <v>29</v>
      </c>
      <c r="F83" s="1" t="s">
        <v>28</v>
      </c>
      <c r="G83" s="1" t="s">
        <v>29</v>
      </c>
    </row>
    <row r="84" spans="1:7" x14ac:dyDescent="0.15">
      <c r="A84">
        <v>183</v>
      </c>
      <c r="B84" t="s">
        <v>132</v>
      </c>
      <c r="C84" t="s">
        <v>133</v>
      </c>
      <c r="D84" s="1" t="s">
        <v>29</v>
      </c>
      <c r="E84" s="1" t="s">
        <v>29</v>
      </c>
      <c r="F84" s="1" t="s">
        <v>28</v>
      </c>
      <c r="G84" s="1" t="s">
        <v>29</v>
      </c>
    </row>
    <row r="85" spans="1:7" x14ac:dyDescent="0.15">
      <c r="A85">
        <v>184</v>
      </c>
      <c r="B85" t="s">
        <v>899</v>
      </c>
      <c r="C85" t="s">
        <v>134</v>
      </c>
      <c r="D85" s="1" t="s">
        <v>29</v>
      </c>
      <c r="E85" s="1" t="s">
        <v>29</v>
      </c>
      <c r="F85" s="1" t="s">
        <v>28</v>
      </c>
      <c r="G85" s="1" t="s">
        <v>29</v>
      </c>
    </row>
    <row r="86" spans="1:7" x14ac:dyDescent="0.15">
      <c r="A86">
        <v>185</v>
      </c>
      <c r="B86" t="s">
        <v>135</v>
      </c>
      <c r="C86" t="s">
        <v>136</v>
      </c>
      <c r="D86" s="1" t="s">
        <v>29</v>
      </c>
      <c r="E86" s="1" t="s">
        <v>29</v>
      </c>
      <c r="F86" s="1" t="s">
        <v>28</v>
      </c>
      <c r="G86" s="1" t="s">
        <v>29</v>
      </c>
    </row>
    <row r="87" spans="1:7" x14ac:dyDescent="0.15">
      <c r="A87">
        <v>186</v>
      </c>
      <c r="B87" t="s">
        <v>137</v>
      </c>
      <c r="C87" t="s">
        <v>138</v>
      </c>
      <c r="D87" s="1" t="s">
        <v>29</v>
      </c>
      <c r="E87" s="1" t="s">
        <v>29</v>
      </c>
      <c r="F87" s="1" t="s">
        <v>29</v>
      </c>
      <c r="G87" s="1" t="s">
        <v>29</v>
      </c>
    </row>
    <row r="88" spans="1:7" x14ac:dyDescent="0.15">
      <c r="A88">
        <v>187</v>
      </c>
      <c r="B88" t="s">
        <v>900</v>
      </c>
      <c r="C88" t="s">
        <v>901</v>
      </c>
      <c r="D88" s="1" t="s">
        <v>29</v>
      </c>
      <c r="E88" s="1" t="s">
        <v>29</v>
      </c>
      <c r="F88" s="1" t="s">
        <v>29</v>
      </c>
      <c r="G88" s="1" t="s">
        <v>29</v>
      </c>
    </row>
    <row r="89" spans="1:7" x14ac:dyDescent="0.15">
      <c r="A89">
        <v>188</v>
      </c>
      <c r="B89" t="s">
        <v>139</v>
      </c>
      <c r="C89" t="s">
        <v>140</v>
      </c>
      <c r="D89" s="1" t="s">
        <v>28</v>
      </c>
      <c r="E89" s="1" t="s">
        <v>29</v>
      </c>
      <c r="F89" s="1" t="s">
        <v>28</v>
      </c>
      <c r="G89" s="1" t="s">
        <v>29</v>
      </c>
    </row>
    <row r="90" spans="1:7" x14ac:dyDescent="0.15">
      <c r="A90">
        <v>189</v>
      </c>
      <c r="B90" t="s">
        <v>1336</v>
      </c>
      <c r="C90" t="s">
        <v>1337</v>
      </c>
      <c r="D90" s="1" t="s">
        <v>29</v>
      </c>
      <c r="E90" s="1" t="s">
        <v>29</v>
      </c>
      <c r="F90" s="1" t="s">
        <v>29</v>
      </c>
      <c r="G90" s="1" t="s">
        <v>29</v>
      </c>
    </row>
    <row r="91" spans="1:7" x14ac:dyDescent="0.15">
      <c r="A91">
        <v>190</v>
      </c>
      <c r="B91" t="s">
        <v>141</v>
      </c>
      <c r="C91" t="s">
        <v>142</v>
      </c>
      <c r="D91" s="1" t="s">
        <v>28</v>
      </c>
      <c r="E91" s="1" t="s">
        <v>29</v>
      </c>
      <c r="F91" s="1" t="s">
        <v>28</v>
      </c>
      <c r="G91" s="1" t="s">
        <v>29</v>
      </c>
    </row>
    <row r="92" spans="1:7" x14ac:dyDescent="0.15">
      <c r="A92">
        <v>191</v>
      </c>
      <c r="B92" t="s">
        <v>143</v>
      </c>
      <c r="C92" t="s">
        <v>144</v>
      </c>
      <c r="D92" s="1" t="s">
        <v>29</v>
      </c>
      <c r="E92" s="1" t="s">
        <v>29</v>
      </c>
      <c r="F92" s="1" t="s">
        <v>29</v>
      </c>
      <c r="G92" s="1" t="s">
        <v>29</v>
      </c>
    </row>
    <row r="93" spans="1:7" x14ac:dyDescent="0.15">
      <c r="A93">
        <v>192</v>
      </c>
      <c r="B93" t="s">
        <v>146</v>
      </c>
      <c r="C93" t="s">
        <v>1254</v>
      </c>
      <c r="D93" s="1" t="s">
        <v>29</v>
      </c>
      <c r="E93" s="1" t="s">
        <v>29</v>
      </c>
      <c r="F93" s="1" t="s">
        <v>29</v>
      </c>
      <c r="G93" s="1" t="s">
        <v>29</v>
      </c>
    </row>
    <row r="94" spans="1:7" x14ac:dyDescent="0.15">
      <c r="A94">
        <v>193</v>
      </c>
      <c r="B94" t="s">
        <v>902</v>
      </c>
      <c r="C94" t="s">
        <v>145</v>
      </c>
      <c r="D94" s="1" t="s">
        <v>29</v>
      </c>
      <c r="E94" s="1" t="s">
        <v>29</v>
      </c>
      <c r="F94" s="1" t="s">
        <v>29</v>
      </c>
      <c r="G94" s="1" t="s">
        <v>29</v>
      </c>
    </row>
    <row r="95" spans="1:7" x14ac:dyDescent="0.15">
      <c r="A95">
        <v>194</v>
      </c>
      <c r="B95" t="s">
        <v>147</v>
      </c>
      <c r="C95" t="s">
        <v>148</v>
      </c>
      <c r="D95" s="1" t="s">
        <v>29</v>
      </c>
      <c r="E95" s="1" t="s">
        <v>29</v>
      </c>
      <c r="F95" s="1" t="s">
        <v>29</v>
      </c>
      <c r="G95" s="1" t="s">
        <v>29</v>
      </c>
    </row>
    <row r="96" spans="1:7" x14ac:dyDescent="0.15">
      <c r="A96">
        <v>195</v>
      </c>
      <c r="B96" t="s">
        <v>149</v>
      </c>
      <c r="C96" t="s">
        <v>150</v>
      </c>
      <c r="D96" s="1" t="s">
        <v>29</v>
      </c>
      <c r="E96" s="1" t="s">
        <v>29</v>
      </c>
      <c r="F96" s="1" t="s">
        <v>28</v>
      </c>
      <c r="G96" s="1" t="s">
        <v>29</v>
      </c>
    </row>
    <row r="97" spans="1:7" x14ac:dyDescent="0.15">
      <c r="A97">
        <v>196</v>
      </c>
      <c r="B97" t="s">
        <v>151</v>
      </c>
      <c r="C97" t="s">
        <v>152</v>
      </c>
      <c r="D97" s="1" t="s">
        <v>29</v>
      </c>
      <c r="E97" s="1" t="s">
        <v>29</v>
      </c>
      <c r="F97" s="1" t="s">
        <v>29</v>
      </c>
      <c r="G97" s="1" t="s">
        <v>29</v>
      </c>
    </row>
    <row r="98" spans="1:7" x14ac:dyDescent="0.15">
      <c r="A98">
        <v>197</v>
      </c>
      <c r="B98" t="s">
        <v>153</v>
      </c>
      <c r="C98" t="s">
        <v>154</v>
      </c>
      <c r="D98" s="1" t="s">
        <v>28</v>
      </c>
      <c r="E98" s="1" t="s">
        <v>29</v>
      </c>
      <c r="F98" s="1" t="s">
        <v>28</v>
      </c>
      <c r="G98" s="1" t="s">
        <v>29</v>
      </c>
    </row>
    <row r="99" spans="1:7" x14ac:dyDescent="0.15">
      <c r="A99">
        <v>198</v>
      </c>
      <c r="B99" t="s">
        <v>903</v>
      </c>
      <c r="C99" t="s">
        <v>904</v>
      </c>
      <c r="D99" s="1" t="s">
        <v>28</v>
      </c>
      <c r="E99" s="1" t="s">
        <v>29</v>
      </c>
      <c r="F99" s="1" t="s">
        <v>28</v>
      </c>
      <c r="G99" s="1" t="s">
        <v>29</v>
      </c>
    </row>
    <row r="100" spans="1:7" x14ac:dyDescent="0.15">
      <c r="A100">
        <v>199</v>
      </c>
      <c r="B100" t="s">
        <v>905</v>
      </c>
      <c r="C100" t="s">
        <v>906</v>
      </c>
      <c r="D100" s="1" t="s">
        <v>28</v>
      </c>
      <c r="E100" s="1" t="s">
        <v>29</v>
      </c>
      <c r="F100" s="1" t="s">
        <v>28</v>
      </c>
      <c r="G100" s="1" t="s">
        <v>29</v>
      </c>
    </row>
    <row r="101" spans="1:7" x14ac:dyDescent="0.15">
      <c r="A101">
        <v>200</v>
      </c>
      <c r="B101" t="s">
        <v>1295</v>
      </c>
      <c r="C101" t="s">
        <v>1296</v>
      </c>
      <c r="D101" s="1" t="s">
        <v>28</v>
      </c>
      <c r="E101" s="1" t="s">
        <v>29</v>
      </c>
      <c r="F101" s="1" t="s">
        <v>28</v>
      </c>
      <c r="G101" s="1" t="s">
        <v>29</v>
      </c>
    </row>
    <row r="102" spans="1:7" x14ac:dyDescent="0.15">
      <c r="A102">
        <v>201</v>
      </c>
      <c r="B102" t="s">
        <v>155</v>
      </c>
      <c r="C102" t="s">
        <v>156</v>
      </c>
      <c r="D102" s="1" t="s">
        <v>28</v>
      </c>
      <c r="E102" s="1" t="s">
        <v>29</v>
      </c>
      <c r="F102" s="1" t="s">
        <v>28</v>
      </c>
      <c r="G102" s="1" t="s">
        <v>29</v>
      </c>
    </row>
    <row r="103" spans="1:7" x14ac:dyDescent="0.15">
      <c r="A103">
        <v>202</v>
      </c>
      <c r="B103" t="s">
        <v>157</v>
      </c>
      <c r="C103" t="s">
        <v>158</v>
      </c>
      <c r="D103" s="1" t="s">
        <v>28</v>
      </c>
      <c r="E103" s="1" t="s">
        <v>29</v>
      </c>
      <c r="F103" s="1" t="s">
        <v>28</v>
      </c>
      <c r="G103" s="1" t="s">
        <v>29</v>
      </c>
    </row>
    <row r="104" spans="1:7" x14ac:dyDescent="0.15">
      <c r="A104">
        <v>203</v>
      </c>
      <c r="B104" t="s">
        <v>159</v>
      </c>
      <c r="C104" t="s">
        <v>160</v>
      </c>
      <c r="D104" s="1" t="s">
        <v>28</v>
      </c>
      <c r="E104" s="1" t="s">
        <v>29</v>
      </c>
      <c r="F104" s="1" t="s">
        <v>29</v>
      </c>
      <c r="G104" s="1" t="s">
        <v>29</v>
      </c>
    </row>
    <row r="105" spans="1:7" x14ac:dyDescent="0.15">
      <c r="A105">
        <v>204</v>
      </c>
      <c r="B105" t="s">
        <v>907</v>
      </c>
      <c r="C105" t="s">
        <v>908</v>
      </c>
      <c r="D105" s="1" t="s">
        <v>28</v>
      </c>
      <c r="E105" s="1" t="s">
        <v>29</v>
      </c>
      <c r="F105" s="1" t="s">
        <v>28</v>
      </c>
      <c r="G105" s="1" t="s">
        <v>29</v>
      </c>
    </row>
    <row r="106" spans="1:7" x14ac:dyDescent="0.15">
      <c r="A106">
        <v>205</v>
      </c>
      <c r="B106" t="s">
        <v>161</v>
      </c>
      <c r="C106" t="s">
        <v>162</v>
      </c>
      <c r="D106" s="1" t="s">
        <v>28</v>
      </c>
      <c r="E106" s="1" t="s">
        <v>29</v>
      </c>
      <c r="F106" s="1" t="s">
        <v>28</v>
      </c>
      <c r="G106" s="1" t="s">
        <v>29</v>
      </c>
    </row>
    <row r="107" spans="1:7" x14ac:dyDescent="0.15">
      <c r="A107">
        <v>206</v>
      </c>
      <c r="B107" t="s">
        <v>1255</v>
      </c>
      <c r="C107" t="s">
        <v>909</v>
      </c>
      <c r="D107" s="1" t="s">
        <v>28</v>
      </c>
      <c r="E107" s="1" t="s">
        <v>29</v>
      </c>
      <c r="F107" s="1" t="s">
        <v>28</v>
      </c>
      <c r="G107" s="1" t="s">
        <v>29</v>
      </c>
    </row>
    <row r="108" spans="1:7" x14ac:dyDescent="0.15">
      <c r="A108">
        <v>207</v>
      </c>
      <c r="B108" t="s">
        <v>163</v>
      </c>
      <c r="C108" t="s">
        <v>164</v>
      </c>
      <c r="D108" s="1" t="s">
        <v>28</v>
      </c>
      <c r="E108" s="1" t="s">
        <v>29</v>
      </c>
      <c r="F108" s="1" t="s">
        <v>28</v>
      </c>
      <c r="G108" s="1" t="s">
        <v>29</v>
      </c>
    </row>
    <row r="109" spans="1:7" x14ac:dyDescent="0.15">
      <c r="A109">
        <v>208</v>
      </c>
      <c r="B109" t="s">
        <v>910</v>
      </c>
      <c r="C109" t="s">
        <v>911</v>
      </c>
      <c r="D109" s="1" t="s">
        <v>28</v>
      </c>
      <c r="E109" s="1" t="s">
        <v>29</v>
      </c>
      <c r="F109" s="1" t="s">
        <v>28</v>
      </c>
      <c r="G109" s="1" t="s">
        <v>29</v>
      </c>
    </row>
    <row r="110" spans="1:7" x14ac:dyDescent="0.15">
      <c r="A110">
        <v>209</v>
      </c>
      <c r="B110" t="s">
        <v>912</v>
      </c>
      <c r="C110" t="s">
        <v>913</v>
      </c>
      <c r="D110" s="1" t="s">
        <v>28</v>
      </c>
      <c r="E110" s="1" t="s">
        <v>29</v>
      </c>
      <c r="F110" s="1" t="s">
        <v>28</v>
      </c>
      <c r="G110" s="1" t="s">
        <v>29</v>
      </c>
    </row>
    <row r="111" spans="1:7" x14ac:dyDescent="0.15">
      <c r="A111">
        <v>210</v>
      </c>
      <c r="B111" t="s">
        <v>165</v>
      </c>
      <c r="C111" t="s">
        <v>166</v>
      </c>
      <c r="D111" s="1" t="s">
        <v>28</v>
      </c>
      <c r="E111" s="1" t="s">
        <v>29</v>
      </c>
      <c r="F111" s="1" t="s">
        <v>28</v>
      </c>
      <c r="G111" s="1" t="s">
        <v>29</v>
      </c>
    </row>
    <row r="112" spans="1:7" x14ac:dyDescent="0.15">
      <c r="A112">
        <v>211</v>
      </c>
      <c r="B112" t="s">
        <v>1297</v>
      </c>
      <c r="C112" t="s">
        <v>1338</v>
      </c>
      <c r="D112" s="1" t="s">
        <v>28</v>
      </c>
      <c r="E112" s="1" t="s">
        <v>29</v>
      </c>
      <c r="F112" s="1" t="s">
        <v>28</v>
      </c>
      <c r="G112" s="1" t="s">
        <v>29</v>
      </c>
    </row>
    <row r="113" spans="1:7" x14ac:dyDescent="0.15">
      <c r="A113">
        <v>212</v>
      </c>
      <c r="B113" t="s">
        <v>167</v>
      </c>
      <c r="C113" t="s">
        <v>168</v>
      </c>
      <c r="D113" s="1" t="s">
        <v>28</v>
      </c>
      <c r="E113" s="1" t="s">
        <v>29</v>
      </c>
      <c r="F113" s="1" t="s">
        <v>28</v>
      </c>
      <c r="G113" s="1" t="s">
        <v>29</v>
      </c>
    </row>
    <row r="114" spans="1:7" x14ac:dyDescent="0.15">
      <c r="A114">
        <v>213</v>
      </c>
      <c r="B114" t="s">
        <v>169</v>
      </c>
      <c r="C114" t="s">
        <v>170</v>
      </c>
      <c r="D114" s="1" t="s">
        <v>28</v>
      </c>
      <c r="E114" s="1" t="s">
        <v>29</v>
      </c>
      <c r="F114" s="1" t="s">
        <v>28</v>
      </c>
      <c r="G114" s="1" t="s">
        <v>29</v>
      </c>
    </row>
    <row r="115" spans="1:7" x14ac:dyDescent="0.15">
      <c r="A115">
        <v>214</v>
      </c>
      <c r="B115" t="s">
        <v>171</v>
      </c>
      <c r="C115" t="s">
        <v>172</v>
      </c>
      <c r="D115" s="1" t="s">
        <v>28</v>
      </c>
      <c r="E115" s="1" t="s">
        <v>29</v>
      </c>
      <c r="F115" s="1" t="s">
        <v>28</v>
      </c>
      <c r="G115" s="1" t="s">
        <v>29</v>
      </c>
    </row>
    <row r="116" spans="1:7" x14ac:dyDescent="0.15">
      <c r="A116">
        <v>215</v>
      </c>
      <c r="B116" t="s">
        <v>1339</v>
      </c>
      <c r="C116" t="s">
        <v>1340</v>
      </c>
      <c r="D116" s="1" t="s">
        <v>28</v>
      </c>
      <c r="E116" s="1" t="s">
        <v>29</v>
      </c>
      <c r="F116" s="1" t="s">
        <v>29</v>
      </c>
      <c r="G116" s="1" t="s">
        <v>29</v>
      </c>
    </row>
    <row r="117" spans="1:7" x14ac:dyDescent="0.15">
      <c r="A117">
        <v>216</v>
      </c>
      <c r="B117" t="s">
        <v>173</v>
      </c>
      <c r="C117" t="s">
        <v>174</v>
      </c>
      <c r="D117" s="1" t="s">
        <v>28</v>
      </c>
      <c r="E117" s="1" t="s">
        <v>29</v>
      </c>
      <c r="F117" s="1" t="s">
        <v>28</v>
      </c>
      <c r="G117" s="1" t="s">
        <v>29</v>
      </c>
    </row>
    <row r="118" spans="1:7" x14ac:dyDescent="0.15">
      <c r="A118">
        <v>217</v>
      </c>
      <c r="B118" t="s">
        <v>175</v>
      </c>
      <c r="C118" t="s">
        <v>176</v>
      </c>
      <c r="D118" s="1" t="s">
        <v>29</v>
      </c>
      <c r="E118" s="1" t="s">
        <v>29</v>
      </c>
      <c r="F118" s="1" t="s">
        <v>29</v>
      </c>
      <c r="G118" s="1" t="s">
        <v>29</v>
      </c>
    </row>
    <row r="119" spans="1:7" x14ac:dyDescent="0.15">
      <c r="A119">
        <v>218</v>
      </c>
      <c r="B119" t="s">
        <v>177</v>
      </c>
      <c r="C119" t="s">
        <v>178</v>
      </c>
      <c r="D119" s="1" t="s">
        <v>28</v>
      </c>
      <c r="E119" s="1" t="s">
        <v>29</v>
      </c>
      <c r="F119" s="1" t="s">
        <v>28</v>
      </c>
      <c r="G119" s="1" t="s">
        <v>29</v>
      </c>
    </row>
    <row r="120" spans="1:7" x14ac:dyDescent="0.15">
      <c r="A120">
        <v>219</v>
      </c>
      <c r="B120" t="s">
        <v>914</v>
      </c>
      <c r="C120" t="s">
        <v>915</v>
      </c>
      <c r="D120" s="1" t="s">
        <v>29</v>
      </c>
      <c r="E120" s="1" t="s">
        <v>29</v>
      </c>
      <c r="F120" s="1" t="s">
        <v>28</v>
      </c>
      <c r="G120" s="1" t="s">
        <v>29</v>
      </c>
    </row>
    <row r="121" spans="1:7" x14ac:dyDescent="0.15">
      <c r="A121">
        <v>220</v>
      </c>
      <c r="B121" t="s">
        <v>179</v>
      </c>
      <c r="C121" t="s">
        <v>180</v>
      </c>
      <c r="D121" s="1" t="s">
        <v>29</v>
      </c>
      <c r="E121" s="1" t="s">
        <v>29</v>
      </c>
      <c r="F121" s="1" t="s">
        <v>28</v>
      </c>
      <c r="G121" s="1" t="s">
        <v>29</v>
      </c>
    </row>
    <row r="122" spans="1:7" x14ac:dyDescent="0.15">
      <c r="A122">
        <v>221</v>
      </c>
      <c r="B122" t="s">
        <v>1298</v>
      </c>
      <c r="C122" t="s">
        <v>1341</v>
      </c>
      <c r="D122" s="1" t="s">
        <v>28</v>
      </c>
      <c r="E122" s="1" t="s">
        <v>29</v>
      </c>
      <c r="F122" s="1" t="s">
        <v>29</v>
      </c>
      <c r="G122" s="1" t="s">
        <v>29</v>
      </c>
    </row>
    <row r="123" spans="1:7" x14ac:dyDescent="0.15">
      <c r="A123">
        <v>222</v>
      </c>
      <c r="B123" t="s">
        <v>1299</v>
      </c>
      <c r="C123" t="s">
        <v>1300</v>
      </c>
      <c r="D123" s="1" t="s">
        <v>29</v>
      </c>
      <c r="E123" s="1" t="s">
        <v>29</v>
      </c>
      <c r="F123" s="1" t="s">
        <v>28</v>
      </c>
      <c r="G123" s="1" t="s">
        <v>29</v>
      </c>
    </row>
    <row r="124" spans="1:7" x14ac:dyDescent="0.15">
      <c r="A124">
        <v>223</v>
      </c>
      <c r="B124" t="s">
        <v>181</v>
      </c>
      <c r="C124" t="s">
        <v>182</v>
      </c>
      <c r="D124" s="1" t="s">
        <v>29</v>
      </c>
      <c r="E124" s="1" t="s">
        <v>29</v>
      </c>
      <c r="F124" s="1" t="s">
        <v>28</v>
      </c>
      <c r="G124" s="1" t="s">
        <v>29</v>
      </c>
    </row>
    <row r="125" spans="1:7" x14ac:dyDescent="0.15">
      <c r="A125">
        <v>224</v>
      </c>
      <c r="B125" t="s">
        <v>183</v>
      </c>
      <c r="C125" t="s">
        <v>184</v>
      </c>
      <c r="D125" s="1" t="s">
        <v>28</v>
      </c>
      <c r="E125" s="1" t="s">
        <v>29</v>
      </c>
      <c r="F125" s="1" t="s">
        <v>29</v>
      </c>
      <c r="G125" s="1" t="s">
        <v>29</v>
      </c>
    </row>
    <row r="126" spans="1:7" x14ac:dyDescent="0.15">
      <c r="A126">
        <v>225</v>
      </c>
      <c r="B126" t="s">
        <v>185</v>
      </c>
      <c r="C126" t="s">
        <v>186</v>
      </c>
      <c r="D126" s="1" t="s">
        <v>28</v>
      </c>
      <c r="E126" s="1" t="s">
        <v>29</v>
      </c>
      <c r="F126" s="1" t="s">
        <v>28</v>
      </c>
      <c r="G126" s="1" t="s">
        <v>29</v>
      </c>
    </row>
    <row r="127" spans="1:7" x14ac:dyDescent="0.15">
      <c r="A127">
        <v>226</v>
      </c>
      <c r="B127" t="s">
        <v>187</v>
      </c>
      <c r="C127" t="s">
        <v>188</v>
      </c>
      <c r="D127" s="1" t="s">
        <v>29</v>
      </c>
      <c r="E127" s="1" t="s">
        <v>29</v>
      </c>
      <c r="F127" s="1" t="s">
        <v>28</v>
      </c>
      <c r="G127" s="1" t="s">
        <v>29</v>
      </c>
    </row>
    <row r="128" spans="1:7" x14ac:dyDescent="0.15">
      <c r="A128">
        <v>227</v>
      </c>
      <c r="B128" t="s">
        <v>189</v>
      </c>
      <c r="C128" t="s">
        <v>190</v>
      </c>
      <c r="D128" s="1" t="s">
        <v>28</v>
      </c>
      <c r="E128" s="1" t="s">
        <v>29</v>
      </c>
      <c r="F128" s="1" t="s">
        <v>28</v>
      </c>
      <c r="G128" s="1" t="s">
        <v>29</v>
      </c>
    </row>
    <row r="129" spans="1:7" x14ac:dyDescent="0.15">
      <c r="A129">
        <v>228</v>
      </c>
      <c r="B129" t="s">
        <v>916</v>
      </c>
      <c r="C129" t="s">
        <v>852</v>
      </c>
      <c r="D129" s="1" t="s">
        <v>29</v>
      </c>
      <c r="E129" s="1" t="s">
        <v>29</v>
      </c>
      <c r="F129" s="1" t="s">
        <v>28</v>
      </c>
      <c r="G129" s="1" t="s">
        <v>29</v>
      </c>
    </row>
    <row r="130" spans="1:7" x14ac:dyDescent="0.15">
      <c r="A130">
        <v>229</v>
      </c>
      <c r="B130" t="s">
        <v>1301</v>
      </c>
      <c r="C130" t="s">
        <v>1302</v>
      </c>
      <c r="D130" s="1" t="s">
        <v>29</v>
      </c>
      <c r="E130" s="1" t="s">
        <v>29</v>
      </c>
      <c r="F130" s="1" t="s">
        <v>28</v>
      </c>
      <c r="G130" s="1" t="s">
        <v>29</v>
      </c>
    </row>
    <row r="131" spans="1:7" x14ac:dyDescent="0.15">
      <c r="A131">
        <v>230</v>
      </c>
      <c r="B131" t="s">
        <v>191</v>
      </c>
      <c r="C131" t="s">
        <v>192</v>
      </c>
      <c r="D131" s="1" t="s">
        <v>29</v>
      </c>
      <c r="E131" s="1" t="s">
        <v>29</v>
      </c>
      <c r="F131" s="1" t="s">
        <v>28</v>
      </c>
      <c r="G131" s="1" t="s">
        <v>29</v>
      </c>
    </row>
    <row r="132" spans="1:7" x14ac:dyDescent="0.15">
      <c r="A132">
        <v>231</v>
      </c>
      <c r="B132" t="s">
        <v>193</v>
      </c>
      <c r="C132" t="s">
        <v>194</v>
      </c>
      <c r="D132" s="1" t="s">
        <v>29</v>
      </c>
      <c r="E132" s="1" t="s">
        <v>29</v>
      </c>
      <c r="F132" s="1" t="s">
        <v>28</v>
      </c>
      <c r="G132" s="1" t="s">
        <v>29</v>
      </c>
    </row>
    <row r="133" spans="1:7" x14ac:dyDescent="0.15">
      <c r="A133">
        <v>232</v>
      </c>
      <c r="B133" t="s">
        <v>1342</v>
      </c>
      <c r="C133" t="s">
        <v>1343</v>
      </c>
      <c r="D133" s="1" t="s">
        <v>29</v>
      </c>
      <c r="E133" s="1" t="s">
        <v>29</v>
      </c>
      <c r="F133" s="1" t="s">
        <v>28</v>
      </c>
      <c r="G133" s="1" t="s">
        <v>29</v>
      </c>
    </row>
    <row r="134" spans="1:7" x14ac:dyDescent="0.15">
      <c r="A134">
        <v>233</v>
      </c>
      <c r="B134" t="s">
        <v>195</v>
      </c>
      <c r="C134" t="s">
        <v>196</v>
      </c>
      <c r="D134" s="1" t="s">
        <v>29</v>
      </c>
      <c r="E134" s="1" t="s">
        <v>29</v>
      </c>
      <c r="F134" s="1" t="s">
        <v>28</v>
      </c>
      <c r="G134" s="1" t="s">
        <v>29</v>
      </c>
    </row>
    <row r="135" spans="1:7" x14ac:dyDescent="0.15">
      <c r="A135">
        <v>234</v>
      </c>
      <c r="B135" t="s">
        <v>197</v>
      </c>
      <c r="C135" t="s">
        <v>198</v>
      </c>
      <c r="D135" s="1" t="s">
        <v>29</v>
      </c>
      <c r="E135" s="1" t="s">
        <v>29</v>
      </c>
      <c r="F135" s="1" t="s">
        <v>28</v>
      </c>
      <c r="G135" s="1" t="s">
        <v>29</v>
      </c>
    </row>
    <row r="136" spans="1:7" x14ac:dyDescent="0.15">
      <c r="A136">
        <v>235</v>
      </c>
      <c r="B136" t="s">
        <v>199</v>
      </c>
      <c r="C136" t="s">
        <v>200</v>
      </c>
      <c r="D136" s="1" t="s">
        <v>28</v>
      </c>
      <c r="E136" s="1" t="s">
        <v>29</v>
      </c>
      <c r="F136" s="1" t="s">
        <v>28</v>
      </c>
      <c r="G136" s="1" t="s">
        <v>29</v>
      </c>
    </row>
    <row r="137" spans="1:7" x14ac:dyDescent="0.15">
      <c r="A137">
        <v>236</v>
      </c>
      <c r="B137" t="s">
        <v>201</v>
      </c>
      <c r="C137" t="s">
        <v>202</v>
      </c>
      <c r="D137" s="1" t="s">
        <v>29</v>
      </c>
      <c r="E137" s="1" t="s">
        <v>29</v>
      </c>
      <c r="F137" s="1" t="s">
        <v>28</v>
      </c>
      <c r="G137" s="1" t="s">
        <v>29</v>
      </c>
    </row>
    <row r="138" spans="1:7" x14ac:dyDescent="0.15">
      <c r="A138">
        <v>237</v>
      </c>
      <c r="B138" t="s">
        <v>203</v>
      </c>
      <c r="C138" t="s">
        <v>204</v>
      </c>
      <c r="D138" s="1" t="s">
        <v>29</v>
      </c>
      <c r="E138" s="1" t="s">
        <v>29</v>
      </c>
      <c r="F138" s="1" t="s">
        <v>28</v>
      </c>
      <c r="G138" s="1" t="s">
        <v>29</v>
      </c>
    </row>
    <row r="139" spans="1:7" x14ac:dyDescent="0.15">
      <c r="A139">
        <v>238</v>
      </c>
      <c r="B139" t="s">
        <v>1303</v>
      </c>
      <c r="C139" t="s">
        <v>1304</v>
      </c>
      <c r="D139" s="1" t="s">
        <v>29</v>
      </c>
      <c r="E139" s="1" t="s">
        <v>29</v>
      </c>
      <c r="F139" s="1" t="s">
        <v>28</v>
      </c>
      <c r="G139" s="1" t="s">
        <v>29</v>
      </c>
    </row>
    <row r="140" spans="1:7" x14ac:dyDescent="0.15">
      <c r="A140">
        <v>239</v>
      </c>
      <c r="B140" t="s">
        <v>205</v>
      </c>
      <c r="C140" t="s">
        <v>206</v>
      </c>
      <c r="D140" s="1" t="s">
        <v>29</v>
      </c>
      <c r="E140" s="1" t="s">
        <v>29</v>
      </c>
      <c r="F140" s="1" t="s">
        <v>28</v>
      </c>
      <c r="G140" s="1" t="s">
        <v>29</v>
      </c>
    </row>
    <row r="141" spans="1:7" x14ac:dyDescent="0.15">
      <c r="A141">
        <v>240</v>
      </c>
      <c r="B141" t="s">
        <v>207</v>
      </c>
      <c r="C141" t="s">
        <v>208</v>
      </c>
      <c r="D141" s="1" t="s">
        <v>29</v>
      </c>
      <c r="E141" s="1" t="s">
        <v>29</v>
      </c>
      <c r="F141" s="1" t="s">
        <v>28</v>
      </c>
      <c r="G141" s="1" t="s">
        <v>29</v>
      </c>
    </row>
    <row r="142" spans="1:7" x14ac:dyDescent="0.15">
      <c r="A142">
        <v>241</v>
      </c>
      <c r="B142" t="s">
        <v>209</v>
      </c>
      <c r="C142" t="s">
        <v>210</v>
      </c>
      <c r="D142" s="1" t="s">
        <v>29</v>
      </c>
      <c r="E142" s="1" t="s">
        <v>29</v>
      </c>
      <c r="F142" s="1" t="s">
        <v>28</v>
      </c>
      <c r="G142" s="1" t="s">
        <v>29</v>
      </c>
    </row>
    <row r="143" spans="1:7" x14ac:dyDescent="0.15">
      <c r="A143">
        <v>242</v>
      </c>
      <c r="B143" t="s">
        <v>917</v>
      </c>
      <c r="C143" t="s">
        <v>918</v>
      </c>
      <c r="D143" s="1" t="s">
        <v>29</v>
      </c>
      <c r="E143" s="1" t="s">
        <v>29</v>
      </c>
      <c r="F143" s="1" t="s">
        <v>28</v>
      </c>
      <c r="G143" s="1" t="s">
        <v>29</v>
      </c>
    </row>
    <row r="144" spans="1:7" x14ac:dyDescent="0.15">
      <c r="A144">
        <v>243</v>
      </c>
      <c r="B144" t="s">
        <v>211</v>
      </c>
      <c r="C144" t="s">
        <v>212</v>
      </c>
      <c r="D144" s="1" t="s">
        <v>29</v>
      </c>
      <c r="E144" s="1" t="s">
        <v>29</v>
      </c>
      <c r="F144" s="1" t="s">
        <v>28</v>
      </c>
      <c r="G144" s="1" t="s">
        <v>29</v>
      </c>
    </row>
    <row r="145" spans="1:7" x14ac:dyDescent="0.15">
      <c r="A145">
        <v>244</v>
      </c>
      <c r="B145" t="s">
        <v>213</v>
      </c>
      <c r="C145" t="s">
        <v>214</v>
      </c>
      <c r="D145" s="1" t="s">
        <v>29</v>
      </c>
      <c r="E145" s="1" t="s">
        <v>29</v>
      </c>
      <c r="F145" s="1" t="s">
        <v>28</v>
      </c>
      <c r="G145" s="1" t="s">
        <v>29</v>
      </c>
    </row>
    <row r="146" spans="1:7" x14ac:dyDescent="0.15">
      <c r="A146">
        <v>245</v>
      </c>
      <c r="B146" t="s">
        <v>215</v>
      </c>
      <c r="C146" t="s">
        <v>216</v>
      </c>
      <c r="D146" s="1" t="s">
        <v>29</v>
      </c>
      <c r="E146" s="1" t="s">
        <v>29</v>
      </c>
      <c r="F146" s="1" t="s">
        <v>28</v>
      </c>
      <c r="G146" s="1" t="s">
        <v>29</v>
      </c>
    </row>
    <row r="147" spans="1:7" x14ac:dyDescent="0.15">
      <c r="A147">
        <v>246</v>
      </c>
      <c r="B147" t="s">
        <v>217</v>
      </c>
      <c r="C147" t="s">
        <v>218</v>
      </c>
      <c r="D147" s="1" t="s">
        <v>29</v>
      </c>
      <c r="E147" s="1" t="s">
        <v>29</v>
      </c>
      <c r="F147" s="1" t="s">
        <v>28</v>
      </c>
      <c r="G147" s="1" t="s">
        <v>29</v>
      </c>
    </row>
    <row r="148" spans="1:7" x14ac:dyDescent="0.15">
      <c r="A148">
        <v>247</v>
      </c>
      <c r="B148" t="s">
        <v>219</v>
      </c>
      <c r="C148" t="s">
        <v>220</v>
      </c>
      <c r="D148" s="1" t="s">
        <v>29</v>
      </c>
      <c r="E148" s="1" t="s">
        <v>29</v>
      </c>
      <c r="F148" s="1" t="s">
        <v>28</v>
      </c>
      <c r="G148" s="1" t="s">
        <v>29</v>
      </c>
    </row>
    <row r="149" spans="1:7" x14ac:dyDescent="0.15">
      <c r="A149">
        <v>248</v>
      </c>
      <c r="B149" t="s">
        <v>221</v>
      </c>
      <c r="C149" t="s">
        <v>222</v>
      </c>
      <c r="D149" s="1" t="s">
        <v>29</v>
      </c>
      <c r="E149" s="1" t="s">
        <v>29</v>
      </c>
      <c r="F149" s="1" t="s">
        <v>28</v>
      </c>
      <c r="G149" s="1" t="s">
        <v>29</v>
      </c>
    </row>
    <row r="150" spans="1:7" x14ac:dyDescent="0.15">
      <c r="A150">
        <v>249</v>
      </c>
      <c r="B150" t="s">
        <v>1344</v>
      </c>
      <c r="C150" t="s">
        <v>1345</v>
      </c>
      <c r="D150" s="1" t="s">
        <v>29</v>
      </c>
      <c r="E150" s="1" t="s">
        <v>29</v>
      </c>
      <c r="F150" s="1" t="s">
        <v>28</v>
      </c>
      <c r="G150" s="1" t="s">
        <v>29</v>
      </c>
    </row>
    <row r="151" spans="1:7" x14ac:dyDescent="0.15">
      <c r="A151">
        <v>250</v>
      </c>
      <c r="B151" t="s">
        <v>223</v>
      </c>
      <c r="C151" t="s">
        <v>224</v>
      </c>
      <c r="D151" s="1" t="s">
        <v>29</v>
      </c>
      <c r="E151" s="1" t="s">
        <v>29</v>
      </c>
      <c r="F151" s="1" t="s">
        <v>28</v>
      </c>
      <c r="G151" s="1" t="s">
        <v>29</v>
      </c>
    </row>
    <row r="152" spans="1:7" x14ac:dyDescent="0.15">
      <c r="A152">
        <v>251</v>
      </c>
      <c r="B152" t="s">
        <v>225</v>
      </c>
      <c r="C152" t="s">
        <v>226</v>
      </c>
      <c r="D152" s="1" t="s">
        <v>29</v>
      </c>
      <c r="E152" s="1" t="s">
        <v>29</v>
      </c>
      <c r="F152" s="1" t="s">
        <v>29</v>
      </c>
      <c r="G152" s="1" t="s">
        <v>29</v>
      </c>
    </row>
    <row r="153" spans="1:7" x14ac:dyDescent="0.15">
      <c r="A153">
        <v>252</v>
      </c>
      <c r="B153" t="s">
        <v>227</v>
      </c>
      <c r="C153" t="s">
        <v>228</v>
      </c>
      <c r="D153" s="1" t="s">
        <v>29</v>
      </c>
      <c r="E153" s="1" t="s">
        <v>29</v>
      </c>
      <c r="F153" s="1" t="s">
        <v>28</v>
      </c>
      <c r="G153" s="1" t="s">
        <v>29</v>
      </c>
    </row>
    <row r="154" spans="1:7" x14ac:dyDescent="0.15">
      <c r="A154">
        <v>253</v>
      </c>
      <c r="B154" t="s">
        <v>229</v>
      </c>
      <c r="C154" t="s">
        <v>230</v>
      </c>
      <c r="D154" s="1" t="s">
        <v>29</v>
      </c>
      <c r="E154" s="1" t="s">
        <v>29</v>
      </c>
      <c r="F154" s="1" t="s">
        <v>28</v>
      </c>
      <c r="G154" s="1" t="s">
        <v>29</v>
      </c>
    </row>
    <row r="155" spans="1:7" x14ac:dyDescent="0.15">
      <c r="A155">
        <v>254</v>
      </c>
      <c r="B155" t="s">
        <v>231</v>
      </c>
      <c r="C155" t="s">
        <v>232</v>
      </c>
      <c r="D155" s="1" t="s">
        <v>29</v>
      </c>
      <c r="E155" s="1" t="s">
        <v>29</v>
      </c>
      <c r="F155" s="1" t="s">
        <v>28</v>
      </c>
      <c r="G155" s="1" t="s">
        <v>29</v>
      </c>
    </row>
    <row r="156" spans="1:7" x14ac:dyDescent="0.15">
      <c r="A156">
        <v>255</v>
      </c>
      <c r="B156" t="s">
        <v>233</v>
      </c>
      <c r="C156" t="s">
        <v>234</v>
      </c>
      <c r="D156" s="1" t="s">
        <v>29</v>
      </c>
      <c r="E156" s="1" t="s">
        <v>29</v>
      </c>
      <c r="F156" s="1" t="s">
        <v>28</v>
      </c>
      <c r="G156" s="1" t="s">
        <v>29</v>
      </c>
    </row>
    <row r="157" spans="1:7" x14ac:dyDescent="0.15">
      <c r="A157">
        <v>256</v>
      </c>
      <c r="B157" t="s">
        <v>235</v>
      </c>
      <c r="C157" t="s">
        <v>236</v>
      </c>
      <c r="D157" s="1" t="s">
        <v>29</v>
      </c>
      <c r="E157" s="1" t="s">
        <v>29</v>
      </c>
      <c r="F157" s="1" t="s">
        <v>28</v>
      </c>
      <c r="G157" s="1" t="s">
        <v>29</v>
      </c>
    </row>
    <row r="158" spans="1:7" x14ac:dyDescent="0.15">
      <c r="A158">
        <v>257</v>
      </c>
      <c r="B158" t="s">
        <v>919</v>
      </c>
      <c r="C158" t="s">
        <v>920</v>
      </c>
      <c r="D158" s="1" t="s">
        <v>29</v>
      </c>
      <c r="E158" s="1" t="s">
        <v>29</v>
      </c>
      <c r="F158" s="1" t="s">
        <v>28</v>
      </c>
      <c r="G158" s="1" t="s">
        <v>29</v>
      </c>
    </row>
    <row r="159" spans="1:7" x14ac:dyDescent="0.15">
      <c r="A159">
        <v>258</v>
      </c>
      <c r="B159" t="s">
        <v>237</v>
      </c>
      <c r="C159" t="s">
        <v>238</v>
      </c>
      <c r="D159" s="1" t="s">
        <v>29</v>
      </c>
      <c r="E159" s="1" t="s">
        <v>29</v>
      </c>
      <c r="F159" s="1" t="s">
        <v>28</v>
      </c>
      <c r="G159" s="1" t="s">
        <v>29</v>
      </c>
    </row>
    <row r="160" spans="1:7" x14ac:dyDescent="0.15">
      <c r="A160">
        <v>259</v>
      </c>
      <c r="B160" t="s">
        <v>239</v>
      </c>
      <c r="C160" t="s">
        <v>240</v>
      </c>
      <c r="D160" s="1" t="s">
        <v>29</v>
      </c>
      <c r="E160" s="1" t="s">
        <v>29</v>
      </c>
      <c r="F160" s="1" t="s">
        <v>28</v>
      </c>
      <c r="G160" s="1" t="s">
        <v>29</v>
      </c>
    </row>
    <row r="161" spans="1:7" x14ac:dyDescent="0.15">
      <c r="A161">
        <v>260</v>
      </c>
      <c r="B161" t="s">
        <v>241</v>
      </c>
      <c r="C161" t="s">
        <v>242</v>
      </c>
      <c r="D161" s="1" t="s">
        <v>29</v>
      </c>
      <c r="E161" s="1" t="s">
        <v>29</v>
      </c>
      <c r="F161" s="1" t="s">
        <v>28</v>
      </c>
      <c r="G161" s="1" t="s">
        <v>29</v>
      </c>
    </row>
    <row r="162" spans="1:7" x14ac:dyDescent="0.15">
      <c r="A162">
        <v>261</v>
      </c>
      <c r="B162" t="s">
        <v>245</v>
      </c>
      <c r="C162" t="s">
        <v>246</v>
      </c>
      <c r="D162" s="1" t="s">
        <v>29</v>
      </c>
      <c r="E162" s="1" t="s">
        <v>29</v>
      </c>
      <c r="F162" s="1" t="s">
        <v>28</v>
      </c>
      <c r="G162" s="1" t="s">
        <v>29</v>
      </c>
    </row>
    <row r="163" spans="1:7" x14ac:dyDescent="0.15">
      <c r="A163">
        <v>262</v>
      </c>
      <c r="B163" t="s">
        <v>921</v>
      </c>
      <c r="C163" t="s">
        <v>922</v>
      </c>
      <c r="D163" s="1" t="s">
        <v>29</v>
      </c>
      <c r="E163" s="1" t="s">
        <v>29</v>
      </c>
      <c r="F163" s="1" t="s">
        <v>28</v>
      </c>
      <c r="G163" s="1" t="s">
        <v>29</v>
      </c>
    </row>
    <row r="164" spans="1:7" x14ac:dyDescent="0.15">
      <c r="A164">
        <v>263</v>
      </c>
      <c r="B164" t="s">
        <v>243</v>
      </c>
      <c r="C164" t="s">
        <v>244</v>
      </c>
      <c r="D164" s="1" t="s">
        <v>29</v>
      </c>
      <c r="E164" s="1" t="s">
        <v>29</v>
      </c>
      <c r="F164" s="1" t="s">
        <v>28</v>
      </c>
      <c r="G164" s="1" t="s">
        <v>29</v>
      </c>
    </row>
    <row r="165" spans="1:7" x14ac:dyDescent="0.15">
      <c r="A165">
        <v>264</v>
      </c>
      <c r="B165" t="s">
        <v>1305</v>
      </c>
      <c r="C165" t="s">
        <v>1306</v>
      </c>
      <c r="D165" s="1" t="s">
        <v>29</v>
      </c>
      <c r="E165" s="1" t="s">
        <v>29</v>
      </c>
      <c r="F165" s="1" t="s">
        <v>28</v>
      </c>
      <c r="G165" s="1" t="s">
        <v>29</v>
      </c>
    </row>
    <row r="166" spans="1:7" x14ac:dyDescent="0.15">
      <c r="A166">
        <v>265</v>
      </c>
      <c r="B166" t="s">
        <v>247</v>
      </c>
      <c r="C166" t="s">
        <v>248</v>
      </c>
      <c r="D166" s="1" t="s">
        <v>29</v>
      </c>
      <c r="E166" s="1" t="s">
        <v>29</v>
      </c>
      <c r="F166" s="1" t="s">
        <v>28</v>
      </c>
      <c r="G166" s="1" t="s">
        <v>29</v>
      </c>
    </row>
    <row r="167" spans="1:7" x14ac:dyDescent="0.15">
      <c r="A167">
        <v>266</v>
      </c>
      <c r="B167" t="s">
        <v>249</v>
      </c>
      <c r="C167" t="s">
        <v>250</v>
      </c>
      <c r="D167" s="1" t="s">
        <v>29</v>
      </c>
      <c r="E167" s="1" t="s">
        <v>29</v>
      </c>
      <c r="F167" s="1" t="s">
        <v>28</v>
      </c>
      <c r="G167" s="1" t="s">
        <v>29</v>
      </c>
    </row>
    <row r="168" spans="1:7" x14ac:dyDescent="0.15">
      <c r="A168">
        <v>267</v>
      </c>
      <c r="B168" t="s">
        <v>251</v>
      </c>
      <c r="C168" t="s">
        <v>252</v>
      </c>
      <c r="D168" s="1" t="s">
        <v>29</v>
      </c>
      <c r="E168" s="1" t="s">
        <v>29</v>
      </c>
      <c r="F168" s="1" t="s">
        <v>28</v>
      </c>
      <c r="G168" s="1" t="s">
        <v>29</v>
      </c>
    </row>
    <row r="169" spans="1:7" x14ac:dyDescent="0.15">
      <c r="A169">
        <v>268</v>
      </c>
      <c r="B169" t="s">
        <v>253</v>
      </c>
      <c r="C169" t="s">
        <v>254</v>
      </c>
      <c r="D169" s="1" t="s">
        <v>29</v>
      </c>
      <c r="E169" s="1" t="s">
        <v>29</v>
      </c>
      <c r="F169" s="1" t="s">
        <v>28</v>
      </c>
      <c r="G169" s="1" t="s">
        <v>29</v>
      </c>
    </row>
    <row r="170" spans="1:7" x14ac:dyDescent="0.15">
      <c r="A170">
        <v>269</v>
      </c>
      <c r="B170" t="s">
        <v>257</v>
      </c>
      <c r="C170" t="s">
        <v>258</v>
      </c>
      <c r="D170" s="1" t="s">
        <v>29</v>
      </c>
      <c r="E170" s="1" t="s">
        <v>29</v>
      </c>
      <c r="F170" s="1" t="s">
        <v>28</v>
      </c>
      <c r="G170" s="1" t="s">
        <v>29</v>
      </c>
    </row>
    <row r="171" spans="1:7" x14ac:dyDescent="0.15">
      <c r="A171">
        <v>270</v>
      </c>
      <c r="B171" t="s">
        <v>255</v>
      </c>
      <c r="C171" t="s">
        <v>256</v>
      </c>
      <c r="D171" s="1" t="s">
        <v>29</v>
      </c>
      <c r="E171" s="1" t="s">
        <v>29</v>
      </c>
      <c r="F171" s="1" t="s">
        <v>28</v>
      </c>
      <c r="G171" s="1" t="s">
        <v>29</v>
      </c>
    </row>
    <row r="172" spans="1:7" x14ac:dyDescent="0.15">
      <c r="A172">
        <v>271</v>
      </c>
      <c r="B172" t="s">
        <v>923</v>
      </c>
      <c r="C172" t="s">
        <v>924</v>
      </c>
      <c r="D172" s="1" t="s">
        <v>29</v>
      </c>
      <c r="E172" s="1" t="s">
        <v>29</v>
      </c>
      <c r="F172" s="1" t="s">
        <v>28</v>
      </c>
      <c r="G172" s="1" t="s">
        <v>29</v>
      </c>
    </row>
    <row r="173" spans="1:7" x14ac:dyDescent="0.15">
      <c r="A173">
        <v>272</v>
      </c>
      <c r="B173" t="s">
        <v>259</v>
      </c>
      <c r="C173" t="s">
        <v>260</v>
      </c>
      <c r="D173" s="1" t="s">
        <v>29</v>
      </c>
      <c r="E173" s="1" t="s">
        <v>29</v>
      </c>
      <c r="F173" s="1" t="s">
        <v>28</v>
      </c>
      <c r="G173" s="1" t="s">
        <v>29</v>
      </c>
    </row>
    <row r="174" spans="1:7" x14ac:dyDescent="0.15">
      <c r="A174">
        <v>273</v>
      </c>
      <c r="B174" t="s">
        <v>261</v>
      </c>
      <c r="C174" t="s">
        <v>262</v>
      </c>
      <c r="D174" s="1" t="s">
        <v>29</v>
      </c>
      <c r="E174" s="1" t="s">
        <v>29</v>
      </c>
      <c r="F174" s="1" t="s">
        <v>28</v>
      </c>
      <c r="G174" s="1" t="s">
        <v>29</v>
      </c>
    </row>
    <row r="175" spans="1:7" x14ac:dyDescent="0.15">
      <c r="A175">
        <v>274</v>
      </c>
      <c r="B175" t="s">
        <v>263</v>
      </c>
      <c r="C175" t="s">
        <v>264</v>
      </c>
      <c r="D175" s="1" t="s">
        <v>29</v>
      </c>
      <c r="E175" s="1" t="s">
        <v>29</v>
      </c>
      <c r="F175" s="1" t="s">
        <v>28</v>
      </c>
      <c r="G175" s="1" t="s">
        <v>29</v>
      </c>
    </row>
    <row r="176" spans="1:7" x14ac:dyDescent="0.15">
      <c r="A176">
        <v>275</v>
      </c>
      <c r="B176" t="s">
        <v>265</v>
      </c>
      <c r="C176" t="s">
        <v>266</v>
      </c>
      <c r="D176" s="1" t="s">
        <v>29</v>
      </c>
      <c r="E176" s="1" t="s">
        <v>29</v>
      </c>
      <c r="F176" s="1" t="s">
        <v>28</v>
      </c>
      <c r="G176" s="1" t="s">
        <v>29</v>
      </c>
    </row>
    <row r="177" spans="1:7" x14ac:dyDescent="0.15">
      <c r="A177">
        <v>276</v>
      </c>
      <c r="B177" t="s">
        <v>267</v>
      </c>
      <c r="C177" t="s">
        <v>268</v>
      </c>
      <c r="D177" s="1" t="s">
        <v>29</v>
      </c>
      <c r="E177" s="1" t="s">
        <v>29</v>
      </c>
      <c r="F177" s="1" t="s">
        <v>28</v>
      </c>
      <c r="G177" s="1" t="s">
        <v>29</v>
      </c>
    </row>
    <row r="178" spans="1:7" x14ac:dyDescent="0.15">
      <c r="A178">
        <v>277</v>
      </c>
      <c r="B178" t="s">
        <v>269</v>
      </c>
      <c r="C178" t="s">
        <v>270</v>
      </c>
      <c r="D178" s="1" t="s">
        <v>29</v>
      </c>
      <c r="E178" s="1" t="s">
        <v>29</v>
      </c>
      <c r="F178" s="1" t="s">
        <v>28</v>
      </c>
      <c r="G178" s="1" t="s">
        <v>29</v>
      </c>
    </row>
    <row r="179" spans="1:7" x14ac:dyDescent="0.15">
      <c r="A179">
        <v>278</v>
      </c>
      <c r="B179" t="s">
        <v>271</v>
      </c>
      <c r="C179" t="s">
        <v>272</v>
      </c>
      <c r="D179" s="1" t="s">
        <v>29</v>
      </c>
      <c r="E179" s="1" t="s">
        <v>29</v>
      </c>
      <c r="F179" s="1" t="s">
        <v>28</v>
      </c>
      <c r="G179" s="1" t="s">
        <v>29</v>
      </c>
    </row>
    <row r="180" spans="1:7" x14ac:dyDescent="0.15">
      <c r="A180">
        <v>279</v>
      </c>
      <c r="B180" t="s">
        <v>273</v>
      </c>
      <c r="C180" t="s">
        <v>274</v>
      </c>
      <c r="D180" s="1" t="s">
        <v>29</v>
      </c>
      <c r="E180" s="1" t="s">
        <v>29</v>
      </c>
      <c r="F180" s="1" t="s">
        <v>28</v>
      </c>
      <c r="G180" s="1" t="s">
        <v>29</v>
      </c>
    </row>
    <row r="181" spans="1:7" x14ac:dyDescent="0.15">
      <c r="A181">
        <v>280</v>
      </c>
      <c r="B181" t="s">
        <v>925</v>
      </c>
      <c r="C181" t="s">
        <v>275</v>
      </c>
      <c r="D181" s="1" t="s">
        <v>29</v>
      </c>
      <c r="E181" s="1" t="s">
        <v>29</v>
      </c>
      <c r="F181" s="1" t="s">
        <v>28</v>
      </c>
      <c r="G181" s="1" t="s">
        <v>29</v>
      </c>
    </row>
    <row r="182" spans="1:7" x14ac:dyDescent="0.15">
      <c r="A182">
        <v>281</v>
      </c>
      <c r="B182" t="s">
        <v>926</v>
      </c>
      <c r="C182" t="s">
        <v>927</v>
      </c>
      <c r="D182" s="1" t="s">
        <v>29</v>
      </c>
      <c r="E182" s="1" t="s">
        <v>29</v>
      </c>
      <c r="F182" s="1" t="s">
        <v>28</v>
      </c>
      <c r="G182" s="1" t="s">
        <v>29</v>
      </c>
    </row>
    <row r="183" spans="1:7" x14ac:dyDescent="0.15">
      <c r="A183">
        <v>282</v>
      </c>
      <c r="B183" t="s">
        <v>928</v>
      </c>
      <c r="C183" t="s">
        <v>929</v>
      </c>
      <c r="D183" s="1" t="s">
        <v>29</v>
      </c>
      <c r="E183" s="1" t="s">
        <v>29</v>
      </c>
      <c r="F183" s="1" t="s">
        <v>28</v>
      </c>
      <c r="G183" s="1" t="s">
        <v>29</v>
      </c>
    </row>
    <row r="184" spans="1:7" x14ac:dyDescent="0.15">
      <c r="A184">
        <v>283</v>
      </c>
      <c r="B184" t="s">
        <v>276</v>
      </c>
      <c r="C184" t="s">
        <v>277</v>
      </c>
      <c r="D184" s="1" t="s">
        <v>29</v>
      </c>
      <c r="E184" s="1" t="s">
        <v>29</v>
      </c>
      <c r="F184" s="1" t="s">
        <v>28</v>
      </c>
      <c r="G184" s="1" t="s">
        <v>29</v>
      </c>
    </row>
    <row r="185" spans="1:7" x14ac:dyDescent="0.15">
      <c r="A185">
        <v>284</v>
      </c>
      <c r="B185" t="s">
        <v>930</v>
      </c>
      <c r="C185" t="s">
        <v>931</v>
      </c>
      <c r="D185" s="1" t="s">
        <v>29</v>
      </c>
      <c r="E185" s="1" t="s">
        <v>29</v>
      </c>
      <c r="F185" s="1" t="s">
        <v>28</v>
      </c>
      <c r="G185" s="1" t="s">
        <v>29</v>
      </c>
    </row>
    <row r="186" spans="1:7" x14ac:dyDescent="0.15">
      <c r="A186">
        <v>285</v>
      </c>
      <c r="B186" t="s">
        <v>278</v>
      </c>
      <c r="C186" t="s">
        <v>279</v>
      </c>
      <c r="D186" s="1" t="s">
        <v>29</v>
      </c>
      <c r="E186" s="1" t="s">
        <v>29</v>
      </c>
      <c r="F186" s="1" t="s">
        <v>28</v>
      </c>
      <c r="G186" s="1" t="s">
        <v>29</v>
      </c>
    </row>
    <row r="187" spans="1:7" x14ac:dyDescent="0.15">
      <c r="A187">
        <v>286</v>
      </c>
      <c r="B187" t="s">
        <v>1346</v>
      </c>
      <c r="C187" t="s">
        <v>1347</v>
      </c>
      <c r="D187" s="1" t="s">
        <v>28</v>
      </c>
      <c r="E187" s="1" t="s">
        <v>29</v>
      </c>
      <c r="F187" s="1" t="s">
        <v>29</v>
      </c>
      <c r="G187" s="1" t="s">
        <v>29</v>
      </c>
    </row>
    <row r="188" spans="1:7" x14ac:dyDescent="0.15">
      <c r="A188">
        <v>287</v>
      </c>
      <c r="B188" t="s">
        <v>932</v>
      </c>
      <c r="C188" t="s">
        <v>933</v>
      </c>
      <c r="D188" s="1" t="s">
        <v>28</v>
      </c>
      <c r="E188" s="1" t="s">
        <v>29</v>
      </c>
      <c r="F188" s="1" t="s">
        <v>28</v>
      </c>
      <c r="G188" s="1" t="s">
        <v>29</v>
      </c>
    </row>
    <row r="189" spans="1:7" x14ac:dyDescent="0.15">
      <c r="A189">
        <v>288</v>
      </c>
      <c r="B189" t="s">
        <v>280</v>
      </c>
      <c r="C189" t="s">
        <v>281</v>
      </c>
      <c r="D189" s="1" t="s">
        <v>29</v>
      </c>
      <c r="E189" s="1" t="s">
        <v>29</v>
      </c>
      <c r="F189" s="1" t="s">
        <v>28</v>
      </c>
      <c r="G189" s="1" t="s">
        <v>29</v>
      </c>
    </row>
    <row r="190" spans="1:7" x14ac:dyDescent="0.15">
      <c r="A190">
        <v>289</v>
      </c>
      <c r="B190" t="s">
        <v>282</v>
      </c>
      <c r="C190" t="s">
        <v>283</v>
      </c>
      <c r="D190" s="1" t="s">
        <v>29</v>
      </c>
      <c r="E190" s="1" t="s">
        <v>29</v>
      </c>
      <c r="F190" s="1" t="s">
        <v>28</v>
      </c>
      <c r="G190" s="1" t="s">
        <v>29</v>
      </c>
    </row>
    <row r="191" spans="1:7" x14ac:dyDescent="0.15">
      <c r="A191">
        <v>290</v>
      </c>
      <c r="B191" t="s">
        <v>284</v>
      </c>
      <c r="C191" t="s">
        <v>285</v>
      </c>
      <c r="D191" s="1" t="s">
        <v>29</v>
      </c>
      <c r="E191" s="1" t="s">
        <v>29</v>
      </c>
      <c r="F191" s="1" t="s">
        <v>28</v>
      </c>
      <c r="G191" s="1" t="s">
        <v>29</v>
      </c>
    </row>
    <row r="192" spans="1:7" x14ac:dyDescent="0.15">
      <c r="A192">
        <v>291</v>
      </c>
      <c r="B192" t="s">
        <v>286</v>
      </c>
      <c r="C192" t="s">
        <v>287</v>
      </c>
      <c r="D192" s="1" t="s">
        <v>29</v>
      </c>
      <c r="E192" s="1" t="s">
        <v>29</v>
      </c>
      <c r="F192" s="1" t="s">
        <v>28</v>
      </c>
      <c r="G192" s="1" t="s">
        <v>29</v>
      </c>
    </row>
    <row r="193" spans="1:7" x14ac:dyDescent="0.15">
      <c r="A193">
        <v>292</v>
      </c>
      <c r="B193" t="s">
        <v>288</v>
      </c>
      <c r="C193" t="s">
        <v>289</v>
      </c>
      <c r="D193" s="1" t="s">
        <v>28</v>
      </c>
      <c r="E193" s="1" t="s">
        <v>29</v>
      </c>
      <c r="F193" s="1" t="s">
        <v>28</v>
      </c>
      <c r="G193" s="1" t="s">
        <v>29</v>
      </c>
    </row>
    <row r="194" spans="1:7" x14ac:dyDescent="0.15">
      <c r="A194">
        <v>293</v>
      </c>
      <c r="B194" t="s">
        <v>290</v>
      </c>
      <c r="C194" t="s">
        <v>291</v>
      </c>
      <c r="D194" s="1" t="s">
        <v>29</v>
      </c>
      <c r="E194" s="1" t="s">
        <v>29</v>
      </c>
      <c r="F194" s="1" t="s">
        <v>28</v>
      </c>
      <c r="G194" s="1" t="s">
        <v>29</v>
      </c>
    </row>
    <row r="195" spans="1:7" x14ac:dyDescent="0.15">
      <c r="A195">
        <v>294</v>
      </c>
      <c r="B195" t="s">
        <v>934</v>
      </c>
      <c r="C195" t="s">
        <v>935</v>
      </c>
      <c r="D195" s="1" t="s">
        <v>29</v>
      </c>
      <c r="E195" s="1" t="s">
        <v>29</v>
      </c>
      <c r="F195" s="1" t="s">
        <v>28</v>
      </c>
      <c r="G195" s="1" t="s">
        <v>29</v>
      </c>
    </row>
    <row r="196" spans="1:7" x14ac:dyDescent="0.15">
      <c r="A196">
        <v>295</v>
      </c>
      <c r="B196" t="s">
        <v>936</v>
      </c>
      <c r="C196" t="s">
        <v>937</v>
      </c>
      <c r="D196" s="1" t="s">
        <v>29</v>
      </c>
      <c r="E196" s="1" t="s">
        <v>29</v>
      </c>
      <c r="F196" s="1" t="s">
        <v>28</v>
      </c>
      <c r="G196" s="1" t="s">
        <v>29</v>
      </c>
    </row>
    <row r="197" spans="1:7" x14ac:dyDescent="0.15">
      <c r="A197">
        <v>296</v>
      </c>
      <c r="B197" t="s">
        <v>292</v>
      </c>
      <c r="C197" t="s">
        <v>293</v>
      </c>
      <c r="D197" s="1" t="s">
        <v>29</v>
      </c>
      <c r="E197" s="1" t="s">
        <v>29</v>
      </c>
      <c r="F197" s="1" t="s">
        <v>28</v>
      </c>
      <c r="G197" s="1" t="s">
        <v>29</v>
      </c>
    </row>
    <row r="198" spans="1:7" x14ac:dyDescent="0.15">
      <c r="A198">
        <v>297</v>
      </c>
      <c r="B198" t="s">
        <v>294</v>
      </c>
      <c r="C198" t="s">
        <v>295</v>
      </c>
      <c r="D198" s="1" t="s">
        <v>29</v>
      </c>
      <c r="E198" s="1" t="s">
        <v>29</v>
      </c>
      <c r="F198" s="1" t="s">
        <v>28</v>
      </c>
      <c r="G198" s="1" t="s">
        <v>29</v>
      </c>
    </row>
    <row r="199" spans="1:7" x14ac:dyDescent="0.15">
      <c r="A199">
        <v>298</v>
      </c>
      <c r="B199" t="s">
        <v>938</v>
      </c>
      <c r="C199" t="s">
        <v>939</v>
      </c>
      <c r="D199" s="1" t="s">
        <v>29</v>
      </c>
      <c r="E199" s="1" t="s">
        <v>29</v>
      </c>
      <c r="F199" s="1" t="s">
        <v>28</v>
      </c>
      <c r="G199" s="1" t="s">
        <v>29</v>
      </c>
    </row>
    <row r="200" spans="1:7" x14ac:dyDescent="0.15">
      <c r="A200">
        <v>299</v>
      </c>
      <c r="B200" t="s">
        <v>940</v>
      </c>
      <c r="C200" t="s">
        <v>941</v>
      </c>
      <c r="D200" s="1" t="s">
        <v>28</v>
      </c>
      <c r="E200" s="1" t="s">
        <v>29</v>
      </c>
      <c r="F200" s="1" t="s">
        <v>28</v>
      </c>
      <c r="G200" s="1" t="s">
        <v>29</v>
      </c>
    </row>
    <row r="201" spans="1:7" x14ac:dyDescent="0.15">
      <c r="A201">
        <v>300</v>
      </c>
      <c r="B201" t="s">
        <v>942</v>
      </c>
      <c r="C201" t="s">
        <v>943</v>
      </c>
      <c r="D201" s="1" t="s">
        <v>29</v>
      </c>
      <c r="E201" s="1" t="s">
        <v>29</v>
      </c>
      <c r="F201" s="1" t="s">
        <v>28</v>
      </c>
      <c r="G201" s="1" t="s">
        <v>29</v>
      </c>
    </row>
    <row r="202" spans="1:7" x14ac:dyDescent="0.15">
      <c r="A202">
        <v>301</v>
      </c>
      <c r="B202" t="s">
        <v>296</v>
      </c>
      <c r="C202" t="s">
        <v>297</v>
      </c>
      <c r="D202" s="1" t="s">
        <v>29</v>
      </c>
      <c r="E202" s="1" t="s">
        <v>29</v>
      </c>
      <c r="F202" s="1" t="s">
        <v>28</v>
      </c>
      <c r="G202" s="1" t="s">
        <v>29</v>
      </c>
    </row>
    <row r="203" spans="1:7" x14ac:dyDescent="0.15">
      <c r="A203">
        <v>302</v>
      </c>
      <c r="B203" t="s">
        <v>1348</v>
      </c>
      <c r="C203" t="s">
        <v>1349</v>
      </c>
      <c r="D203" s="1" t="s">
        <v>29</v>
      </c>
      <c r="E203" s="1" t="s">
        <v>29</v>
      </c>
      <c r="F203" s="1" t="s">
        <v>28</v>
      </c>
      <c r="G203" s="1" t="s">
        <v>29</v>
      </c>
    </row>
    <row r="204" spans="1:7" x14ac:dyDescent="0.15">
      <c r="A204">
        <v>303</v>
      </c>
      <c r="B204" t="s">
        <v>298</v>
      </c>
      <c r="C204" t="s">
        <v>299</v>
      </c>
      <c r="D204" s="1" t="s">
        <v>29</v>
      </c>
      <c r="E204" s="1" t="s">
        <v>29</v>
      </c>
      <c r="F204" s="1" t="s">
        <v>28</v>
      </c>
      <c r="G204" s="1" t="s">
        <v>29</v>
      </c>
    </row>
    <row r="205" spans="1:7" x14ac:dyDescent="0.15">
      <c r="A205">
        <v>304</v>
      </c>
      <c r="B205" t="s">
        <v>300</v>
      </c>
      <c r="C205" t="s">
        <v>301</v>
      </c>
      <c r="D205" s="1" t="s">
        <v>29</v>
      </c>
      <c r="E205" s="1" t="s">
        <v>29</v>
      </c>
      <c r="F205" s="1" t="s">
        <v>28</v>
      </c>
      <c r="G205" s="1" t="s">
        <v>29</v>
      </c>
    </row>
    <row r="206" spans="1:7" x14ac:dyDescent="0.15">
      <c r="A206">
        <v>305</v>
      </c>
      <c r="B206" t="s">
        <v>302</v>
      </c>
      <c r="C206" t="s">
        <v>303</v>
      </c>
      <c r="D206" s="1" t="s">
        <v>29</v>
      </c>
      <c r="E206" s="1" t="s">
        <v>29</v>
      </c>
      <c r="F206" s="1" t="s">
        <v>28</v>
      </c>
      <c r="G206" s="1" t="s">
        <v>29</v>
      </c>
    </row>
    <row r="207" spans="1:7" x14ac:dyDescent="0.15">
      <c r="A207">
        <v>306</v>
      </c>
      <c r="B207" t="s">
        <v>304</v>
      </c>
      <c r="C207" t="s">
        <v>305</v>
      </c>
      <c r="D207" s="1" t="s">
        <v>29</v>
      </c>
      <c r="E207" s="1" t="s">
        <v>29</v>
      </c>
      <c r="F207" s="1" t="s">
        <v>28</v>
      </c>
      <c r="G207" s="1" t="s">
        <v>29</v>
      </c>
    </row>
    <row r="208" spans="1:7" x14ac:dyDescent="0.15">
      <c r="A208">
        <v>307</v>
      </c>
      <c r="B208" t="s">
        <v>944</v>
      </c>
      <c r="C208" t="s">
        <v>945</v>
      </c>
      <c r="D208" s="1" t="s">
        <v>29</v>
      </c>
      <c r="E208" s="1" t="s">
        <v>29</v>
      </c>
      <c r="F208" s="1" t="s">
        <v>28</v>
      </c>
      <c r="G208" s="1" t="s">
        <v>29</v>
      </c>
    </row>
    <row r="209" spans="1:7" x14ac:dyDescent="0.15">
      <c r="A209">
        <v>308</v>
      </c>
      <c r="B209" t="s">
        <v>306</v>
      </c>
      <c r="C209" t="s">
        <v>307</v>
      </c>
      <c r="D209" s="1" t="s">
        <v>29</v>
      </c>
      <c r="E209" s="1" t="s">
        <v>29</v>
      </c>
      <c r="F209" s="1" t="s">
        <v>28</v>
      </c>
      <c r="G209" s="1" t="s">
        <v>29</v>
      </c>
    </row>
    <row r="210" spans="1:7" x14ac:dyDescent="0.15">
      <c r="A210">
        <v>309</v>
      </c>
      <c r="B210" t="s">
        <v>308</v>
      </c>
      <c r="C210" t="s">
        <v>309</v>
      </c>
      <c r="D210" s="1" t="s">
        <v>28</v>
      </c>
      <c r="E210" s="1" t="s">
        <v>29</v>
      </c>
      <c r="F210" s="1" t="s">
        <v>28</v>
      </c>
      <c r="G210" s="1" t="s">
        <v>29</v>
      </c>
    </row>
    <row r="211" spans="1:7" x14ac:dyDescent="0.15">
      <c r="A211">
        <v>310</v>
      </c>
      <c r="B211" t="s">
        <v>310</v>
      </c>
      <c r="C211" t="s">
        <v>311</v>
      </c>
      <c r="D211" s="1" t="s">
        <v>29</v>
      </c>
      <c r="E211" s="1" t="s">
        <v>29</v>
      </c>
      <c r="F211" s="1" t="s">
        <v>28</v>
      </c>
      <c r="G211" s="1" t="s">
        <v>29</v>
      </c>
    </row>
    <row r="212" spans="1:7" x14ac:dyDescent="0.15">
      <c r="A212">
        <v>311</v>
      </c>
      <c r="B212" t="s">
        <v>853</v>
      </c>
      <c r="C212" t="s">
        <v>854</v>
      </c>
      <c r="D212" s="1" t="s">
        <v>29</v>
      </c>
      <c r="E212" s="1" t="s">
        <v>29</v>
      </c>
      <c r="F212" s="1" t="s">
        <v>28</v>
      </c>
      <c r="G212" s="1" t="s">
        <v>29</v>
      </c>
    </row>
    <row r="213" spans="1:7" x14ac:dyDescent="0.15">
      <c r="A213">
        <v>312</v>
      </c>
      <c r="B213" t="s">
        <v>946</v>
      </c>
      <c r="C213" t="s">
        <v>312</v>
      </c>
      <c r="D213" s="1" t="s">
        <v>28</v>
      </c>
      <c r="E213" s="1" t="s">
        <v>29</v>
      </c>
      <c r="F213" s="1" t="s">
        <v>28</v>
      </c>
      <c r="G213" s="1" t="s">
        <v>29</v>
      </c>
    </row>
    <row r="214" spans="1:7" x14ac:dyDescent="0.15">
      <c r="A214">
        <v>313</v>
      </c>
      <c r="B214" t="s">
        <v>313</v>
      </c>
      <c r="C214" t="s">
        <v>314</v>
      </c>
      <c r="D214" s="1" t="s">
        <v>28</v>
      </c>
      <c r="E214" s="1" t="s">
        <v>29</v>
      </c>
      <c r="F214" s="1" t="s">
        <v>28</v>
      </c>
      <c r="G214" s="1" t="s">
        <v>29</v>
      </c>
    </row>
    <row r="215" spans="1:7" x14ac:dyDescent="0.15">
      <c r="A215">
        <v>314</v>
      </c>
      <c r="B215" t="s">
        <v>315</v>
      </c>
      <c r="C215" t="s">
        <v>316</v>
      </c>
      <c r="D215" s="1" t="s">
        <v>29</v>
      </c>
      <c r="E215" s="1" t="s">
        <v>29</v>
      </c>
      <c r="F215" s="1" t="s">
        <v>28</v>
      </c>
      <c r="G215" s="1" t="s">
        <v>29</v>
      </c>
    </row>
    <row r="216" spans="1:7" x14ac:dyDescent="0.15">
      <c r="A216">
        <v>315</v>
      </c>
      <c r="B216" t="s">
        <v>947</v>
      </c>
      <c r="C216" t="s">
        <v>948</v>
      </c>
      <c r="D216" s="1" t="s">
        <v>29</v>
      </c>
      <c r="E216" s="1" t="s">
        <v>29</v>
      </c>
      <c r="F216" s="1" t="s">
        <v>28</v>
      </c>
      <c r="G216" s="1" t="s">
        <v>29</v>
      </c>
    </row>
    <row r="217" spans="1:7" x14ac:dyDescent="0.15">
      <c r="A217">
        <v>316</v>
      </c>
      <c r="B217" t="s">
        <v>317</v>
      </c>
      <c r="C217" t="s">
        <v>318</v>
      </c>
      <c r="D217" s="1" t="s">
        <v>29</v>
      </c>
      <c r="E217" s="1" t="s">
        <v>29</v>
      </c>
      <c r="F217" s="1" t="s">
        <v>28</v>
      </c>
      <c r="G217" s="1" t="s">
        <v>29</v>
      </c>
    </row>
    <row r="218" spans="1:7" x14ac:dyDescent="0.15">
      <c r="A218">
        <v>317</v>
      </c>
      <c r="B218" t="s">
        <v>319</v>
      </c>
      <c r="C218" t="s">
        <v>320</v>
      </c>
      <c r="D218" s="1" t="s">
        <v>28</v>
      </c>
      <c r="E218" s="1" t="s">
        <v>29</v>
      </c>
      <c r="F218" s="1" t="s">
        <v>28</v>
      </c>
      <c r="G218" s="1" t="s">
        <v>29</v>
      </c>
    </row>
    <row r="219" spans="1:7" x14ac:dyDescent="0.15">
      <c r="A219">
        <v>318</v>
      </c>
      <c r="B219" t="s">
        <v>949</v>
      </c>
      <c r="C219" t="s">
        <v>950</v>
      </c>
      <c r="D219" s="1" t="s">
        <v>28</v>
      </c>
      <c r="E219" s="1" t="s">
        <v>29</v>
      </c>
      <c r="F219" s="1" t="s">
        <v>28</v>
      </c>
      <c r="G219" s="1" t="s">
        <v>29</v>
      </c>
    </row>
    <row r="220" spans="1:7" x14ac:dyDescent="0.15">
      <c r="A220">
        <v>319</v>
      </c>
      <c r="B220" t="s">
        <v>951</v>
      </c>
      <c r="C220" t="s">
        <v>952</v>
      </c>
      <c r="D220" s="1" t="s">
        <v>28</v>
      </c>
      <c r="E220" s="1" t="s">
        <v>29</v>
      </c>
      <c r="F220" s="1" t="s">
        <v>28</v>
      </c>
      <c r="G220" s="1" t="s">
        <v>29</v>
      </c>
    </row>
    <row r="221" spans="1:7" x14ac:dyDescent="0.15">
      <c r="A221">
        <v>320</v>
      </c>
      <c r="B221" t="s">
        <v>321</v>
      </c>
      <c r="C221" t="s">
        <v>322</v>
      </c>
      <c r="D221" s="1" t="s">
        <v>28</v>
      </c>
      <c r="E221" s="1" t="s">
        <v>29</v>
      </c>
      <c r="F221" s="1" t="s">
        <v>28</v>
      </c>
      <c r="G221" s="1" t="s">
        <v>29</v>
      </c>
    </row>
    <row r="222" spans="1:7" x14ac:dyDescent="0.15">
      <c r="A222">
        <v>321</v>
      </c>
      <c r="B222" t="s">
        <v>323</v>
      </c>
      <c r="C222" t="s">
        <v>324</v>
      </c>
      <c r="D222" s="1" t="s">
        <v>29</v>
      </c>
      <c r="E222" s="1" t="s">
        <v>29</v>
      </c>
      <c r="F222" s="1" t="s">
        <v>28</v>
      </c>
      <c r="G222" s="1" t="s">
        <v>29</v>
      </c>
    </row>
    <row r="223" spans="1:7" x14ac:dyDescent="0.15">
      <c r="A223">
        <v>322</v>
      </c>
      <c r="B223" t="s">
        <v>325</v>
      </c>
      <c r="C223" t="s">
        <v>326</v>
      </c>
      <c r="D223" s="1" t="s">
        <v>29</v>
      </c>
      <c r="E223" s="1" t="s">
        <v>29</v>
      </c>
      <c r="F223" s="1" t="s">
        <v>28</v>
      </c>
      <c r="G223" s="1" t="s">
        <v>29</v>
      </c>
    </row>
    <row r="224" spans="1:7" x14ac:dyDescent="0.15">
      <c r="A224">
        <v>323</v>
      </c>
      <c r="B224" t="s">
        <v>327</v>
      </c>
      <c r="C224" t="s">
        <v>328</v>
      </c>
      <c r="D224" s="1" t="s">
        <v>28</v>
      </c>
      <c r="E224" s="1" t="s">
        <v>29</v>
      </c>
      <c r="F224" s="1" t="s">
        <v>28</v>
      </c>
      <c r="G224" s="1" t="s">
        <v>29</v>
      </c>
    </row>
    <row r="225" spans="1:7" x14ac:dyDescent="0.15">
      <c r="A225">
        <v>324</v>
      </c>
      <c r="B225" t="s">
        <v>329</v>
      </c>
      <c r="C225" t="s">
        <v>330</v>
      </c>
      <c r="D225" s="1" t="s">
        <v>29</v>
      </c>
      <c r="E225" s="1" t="s">
        <v>29</v>
      </c>
      <c r="F225" s="1" t="s">
        <v>28</v>
      </c>
      <c r="G225" s="1" t="s">
        <v>29</v>
      </c>
    </row>
    <row r="226" spans="1:7" x14ac:dyDescent="0.15">
      <c r="A226">
        <v>325</v>
      </c>
      <c r="B226" t="s">
        <v>953</v>
      </c>
      <c r="C226" t="s">
        <v>954</v>
      </c>
      <c r="D226" s="1" t="s">
        <v>29</v>
      </c>
      <c r="E226" s="1" t="s">
        <v>29</v>
      </c>
      <c r="F226" s="1" t="s">
        <v>28</v>
      </c>
      <c r="G226" s="1" t="s">
        <v>29</v>
      </c>
    </row>
    <row r="227" spans="1:7" x14ac:dyDescent="0.15">
      <c r="A227">
        <v>326</v>
      </c>
      <c r="B227" t="s">
        <v>1307</v>
      </c>
      <c r="C227" t="s">
        <v>1308</v>
      </c>
      <c r="D227" s="1" t="s">
        <v>29</v>
      </c>
      <c r="E227" s="1" t="s">
        <v>29</v>
      </c>
      <c r="F227" s="1" t="s">
        <v>28</v>
      </c>
      <c r="G227" s="1" t="s">
        <v>29</v>
      </c>
    </row>
    <row r="228" spans="1:7" x14ac:dyDescent="0.15">
      <c r="A228">
        <v>327</v>
      </c>
      <c r="B228" t="s">
        <v>331</v>
      </c>
      <c r="C228" t="s">
        <v>332</v>
      </c>
      <c r="D228" s="1" t="s">
        <v>28</v>
      </c>
      <c r="E228" s="1" t="s">
        <v>29</v>
      </c>
      <c r="F228" s="1" t="s">
        <v>28</v>
      </c>
      <c r="G228" s="1" t="s">
        <v>29</v>
      </c>
    </row>
    <row r="229" spans="1:7" x14ac:dyDescent="0.15">
      <c r="A229">
        <v>328</v>
      </c>
      <c r="B229" t="s">
        <v>955</v>
      </c>
      <c r="C229" t="s">
        <v>956</v>
      </c>
      <c r="D229" s="1" t="s">
        <v>29</v>
      </c>
      <c r="E229" s="1" t="s">
        <v>29</v>
      </c>
      <c r="F229" s="1" t="s">
        <v>28</v>
      </c>
      <c r="G229" s="1" t="s">
        <v>29</v>
      </c>
    </row>
    <row r="230" spans="1:7" x14ac:dyDescent="0.15">
      <c r="A230">
        <v>329</v>
      </c>
      <c r="B230" t="s">
        <v>333</v>
      </c>
      <c r="C230" t="s">
        <v>334</v>
      </c>
      <c r="D230" s="1" t="s">
        <v>28</v>
      </c>
      <c r="E230" s="1" t="s">
        <v>29</v>
      </c>
      <c r="F230" s="1" t="s">
        <v>28</v>
      </c>
      <c r="G230" s="1" t="s">
        <v>29</v>
      </c>
    </row>
    <row r="231" spans="1:7" x14ac:dyDescent="0.15">
      <c r="A231">
        <v>330</v>
      </c>
      <c r="B231" t="s">
        <v>335</v>
      </c>
      <c r="C231" t="s">
        <v>336</v>
      </c>
      <c r="D231" s="1" t="s">
        <v>29</v>
      </c>
      <c r="E231" s="1" t="s">
        <v>29</v>
      </c>
      <c r="F231" s="1" t="s">
        <v>28</v>
      </c>
      <c r="G231" s="1" t="s">
        <v>29</v>
      </c>
    </row>
    <row r="232" spans="1:7" x14ac:dyDescent="0.15">
      <c r="A232">
        <v>331</v>
      </c>
      <c r="B232" t="s">
        <v>337</v>
      </c>
      <c r="C232" t="s">
        <v>338</v>
      </c>
      <c r="D232" s="1" t="s">
        <v>28</v>
      </c>
      <c r="E232" s="1" t="s">
        <v>29</v>
      </c>
      <c r="F232" s="1" t="s">
        <v>28</v>
      </c>
      <c r="G232" s="1" t="s">
        <v>29</v>
      </c>
    </row>
    <row r="233" spans="1:7" x14ac:dyDescent="0.15">
      <c r="A233">
        <v>332</v>
      </c>
      <c r="B233" t="s">
        <v>339</v>
      </c>
      <c r="C233" t="s">
        <v>340</v>
      </c>
      <c r="D233" s="1" t="s">
        <v>29</v>
      </c>
      <c r="E233" s="1" t="s">
        <v>29</v>
      </c>
      <c r="F233" s="1" t="s">
        <v>28</v>
      </c>
      <c r="G233" s="1" t="s">
        <v>29</v>
      </c>
    </row>
    <row r="234" spans="1:7" x14ac:dyDescent="0.15">
      <c r="A234">
        <v>333</v>
      </c>
      <c r="B234" t="s">
        <v>341</v>
      </c>
      <c r="C234" t="s">
        <v>342</v>
      </c>
      <c r="D234" s="1" t="s">
        <v>28</v>
      </c>
      <c r="E234" s="1" t="s">
        <v>29</v>
      </c>
      <c r="F234" s="1" t="s">
        <v>28</v>
      </c>
      <c r="G234" s="1" t="s">
        <v>29</v>
      </c>
    </row>
    <row r="235" spans="1:7" x14ac:dyDescent="0.15">
      <c r="A235">
        <v>334</v>
      </c>
      <c r="B235" t="s">
        <v>343</v>
      </c>
      <c r="C235" t="s">
        <v>344</v>
      </c>
      <c r="D235" s="1" t="s">
        <v>28</v>
      </c>
      <c r="E235" s="1" t="s">
        <v>29</v>
      </c>
      <c r="F235" s="1" t="s">
        <v>28</v>
      </c>
      <c r="G235" s="1" t="s">
        <v>29</v>
      </c>
    </row>
    <row r="236" spans="1:7" x14ac:dyDescent="0.15">
      <c r="A236">
        <v>335</v>
      </c>
      <c r="B236" t="s">
        <v>957</v>
      </c>
      <c r="C236" t="s">
        <v>958</v>
      </c>
      <c r="D236" s="1" t="s">
        <v>28</v>
      </c>
      <c r="E236" s="1" t="s">
        <v>29</v>
      </c>
      <c r="F236" s="1" t="s">
        <v>28</v>
      </c>
      <c r="G236" s="1" t="s">
        <v>29</v>
      </c>
    </row>
    <row r="237" spans="1:7" x14ac:dyDescent="0.15">
      <c r="A237">
        <v>336</v>
      </c>
      <c r="B237" t="s">
        <v>345</v>
      </c>
      <c r="C237" t="s">
        <v>346</v>
      </c>
      <c r="D237" s="1" t="s">
        <v>29</v>
      </c>
      <c r="E237" s="1" t="s">
        <v>29</v>
      </c>
      <c r="F237" s="1" t="s">
        <v>28</v>
      </c>
      <c r="G237" s="1" t="s">
        <v>29</v>
      </c>
    </row>
    <row r="238" spans="1:7" x14ac:dyDescent="0.15">
      <c r="A238">
        <v>337</v>
      </c>
      <c r="B238" t="s">
        <v>959</v>
      </c>
      <c r="C238" t="s">
        <v>347</v>
      </c>
      <c r="D238" s="1" t="s">
        <v>28</v>
      </c>
      <c r="E238" s="1" t="s">
        <v>29</v>
      </c>
      <c r="F238" s="1" t="s">
        <v>28</v>
      </c>
      <c r="G238" s="1" t="s">
        <v>29</v>
      </c>
    </row>
    <row r="239" spans="1:7" x14ac:dyDescent="0.15">
      <c r="A239">
        <v>338</v>
      </c>
      <c r="B239" t="s">
        <v>960</v>
      </c>
      <c r="C239" t="s">
        <v>961</v>
      </c>
      <c r="D239" s="1" t="s">
        <v>29</v>
      </c>
      <c r="E239" s="1" t="s">
        <v>29</v>
      </c>
      <c r="F239" s="1" t="s">
        <v>28</v>
      </c>
      <c r="G239" s="1" t="s">
        <v>29</v>
      </c>
    </row>
    <row r="240" spans="1:7" x14ac:dyDescent="0.15">
      <c r="A240">
        <v>339</v>
      </c>
      <c r="B240" t="s">
        <v>348</v>
      </c>
      <c r="C240" t="s">
        <v>349</v>
      </c>
      <c r="D240" s="1" t="s">
        <v>28</v>
      </c>
      <c r="E240" s="1" t="s">
        <v>29</v>
      </c>
      <c r="F240" s="1" t="s">
        <v>28</v>
      </c>
      <c r="G240" s="1" t="s">
        <v>29</v>
      </c>
    </row>
    <row r="241" spans="1:7" x14ac:dyDescent="0.15">
      <c r="A241">
        <v>340</v>
      </c>
      <c r="B241" t="s">
        <v>962</v>
      </c>
      <c r="C241" t="s">
        <v>963</v>
      </c>
      <c r="D241" s="1" t="s">
        <v>29</v>
      </c>
      <c r="E241" s="1" t="s">
        <v>29</v>
      </c>
      <c r="F241" s="1" t="s">
        <v>28</v>
      </c>
      <c r="G241" s="1" t="s">
        <v>29</v>
      </c>
    </row>
    <row r="242" spans="1:7" x14ac:dyDescent="0.15">
      <c r="A242">
        <v>341</v>
      </c>
      <c r="B242" t="s">
        <v>964</v>
      </c>
      <c r="C242" t="s">
        <v>965</v>
      </c>
      <c r="D242" s="1" t="s">
        <v>29</v>
      </c>
      <c r="E242" s="1" t="s">
        <v>29</v>
      </c>
      <c r="F242" s="1" t="s">
        <v>28</v>
      </c>
      <c r="G242" s="1" t="s">
        <v>29</v>
      </c>
    </row>
    <row r="243" spans="1:7" x14ac:dyDescent="0.15">
      <c r="A243">
        <v>342</v>
      </c>
      <c r="B243" t="s">
        <v>966</v>
      </c>
      <c r="C243" t="s">
        <v>967</v>
      </c>
      <c r="D243" s="1" t="s">
        <v>29</v>
      </c>
      <c r="E243" s="1" t="s">
        <v>29</v>
      </c>
      <c r="F243" s="1" t="s">
        <v>28</v>
      </c>
      <c r="G243" s="1" t="s">
        <v>29</v>
      </c>
    </row>
    <row r="244" spans="1:7" x14ac:dyDescent="0.15">
      <c r="A244">
        <v>343</v>
      </c>
      <c r="B244" t="s">
        <v>350</v>
      </c>
      <c r="C244" t="s">
        <v>351</v>
      </c>
      <c r="D244" s="1" t="s">
        <v>29</v>
      </c>
      <c r="E244" s="1" t="s">
        <v>29</v>
      </c>
      <c r="F244" s="1" t="s">
        <v>28</v>
      </c>
      <c r="G244" s="1" t="s">
        <v>29</v>
      </c>
    </row>
    <row r="245" spans="1:7" x14ac:dyDescent="0.15">
      <c r="A245">
        <v>344</v>
      </c>
      <c r="B245" t="s">
        <v>352</v>
      </c>
      <c r="C245" t="s">
        <v>353</v>
      </c>
      <c r="D245" s="1" t="s">
        <v>29</v>
      </c>
      <c r="E245" s="1" t="s">
        <v>29</v>
      </c>
      <c r="F245" s="1" t="s">
        <v>28</v>
      </c>
      <c r="G245" s="1" t="s">
        <v>29</v>
      </c>
    </row>
    <row r="246" spans="1:7" x14ac:dyDescent="0.15">
      <c r="A246">
        <v>345</v>
      </c>
      <c r="B246" t="s">
        <v>1309</v>
      </c>
      <c r="C246" t="s">
        <v>1310</v>
      </c>
      <c r="D246" s="1" t="s">
        <v>28</v>
      </c>
      <c r="E246" s="1" t="s">
        <v>29</v>
      </c>
      <c r="F246" s="1" t="s">
        <v>28</v>
      </c>
      <c r="G246" s="1" t="s">
        <v>29</v>
      </c>
    </row>
    <row r="247" spans="1:7" x14ac:dyDescent="0.15">
      <c r="A247">
        <v>346</v>
      </c>
      <c r="B247" t="s">
        <v>354</v>
      </c>
      <c r="C247" t="s">
        <v>355</v>
      </c>
      <c r="D247" s="1" t="s">
        <v>29</v>
      </c>
      <c r="E247" s="1" t="s">
        <v>29</v>
      </c>
      <c r="F247" s="1" t="s">
        <v>28</v>
      </c>
      <c r="G247" s="1" t="s">
        <v>29</v>
      </c>
    </row>
    <row r="248" spans="1:7" x14ac:dyDescent="0.15">
      <c r="A248">
        <v>347</v>
      </c>
      <c r="B248" t="s">
        <v>356</v>
      </c>
      <c r="C248" t="s">
        <v>357</v>
      </c>
      <c r="D248" s="1" t="s">
        <v>29</v>
      </c>
      <c r="E248" s="1" t="s">
        <v>29</v>
      </c>
      <c r="F248" s="1" t="s">
        <v>28</v>
      </c>
      <c r="G248" s="1" t="s">
        <v>29</v>
      </c>
    </row>
    <row r="249" spans="1:7" x14ac:dyDescent="0.15">
      <c r="A249">
        <v>348</v>
      </c>
      <c r="B249" t="s">
        <v>968</v>
      </c>
      <c r="C249" t="s">
        <v>969</v>
      </c>
      <c r="D249" s="1" t="s">
        <v>29</v>
      </c>
      <c r="E249" s="1" t="s">
        <v>29</v>
      </c>
      <c r="F249" s="1" t="s">
        <v>28</v>
      </c>
      <c r="G249" s="1" t="s">
        <v>29</v>
      </c>
    </row>
    <row r="250" spans="1:7" x14ac:dyDescent="0.15">
      <c r="A250">
        <v>349</v>
      </c>
      <c r="B250" t="s">
        <v>970</v>
      </c>
      <c r="C250" t="s">
        <v>971</v>
      </c>
      <c r="D250" s="1" t="s">
        <v>29</v>
      </c>
      <c r="E250" s="1" t="s">
        <v>29</v>
      </c>
      <c r="F250" s="1" t="s">
        <v>28</v>
      </c>
      <c r="G250" s="1" t="s">
        <v>29</v>
      </c>
    </row>
    <row r="251" spans="1:7" x14ac:dyDescent="0.15">
      <c r="A251">
        <v>350</v>
      </c>
      <c r="B251" t="s">
        <v>358</v>
      </c>
      <c r="C251" t="s">
        <v>359</v>
      </c>
      <c r="D251" s="1" t="s">
        <v>29</v>
      </c>
      <c r="E251" s="1" t="s">
        <v>29</v>
      </c>
      <c r="F251" s="1" t="s">
        <v>28</v>
      </c>
      <c r="G251" s="1" t="s">
        <v>29</v>
      </c>
    </row>
    <row r="252" spans="1:7" x14ac:dyDescent="0.15">
      <c r="A252">
        <v>351</v>
      </c>
      <c r="B252" t="s">
        <v>360</v>
      </c>
      <c r="C252" t="s">
        <v>361</v>
      </c>
      <c r="D252" s="1" t="s">
        <v>28</v>
      </c>
      <c r="E252" s="1" t="s">
        <v>29</v>
      </c>
      <c r="F252" s="1" t="s">
        <v>28</v>
      </c>
      <c r="G252" s="1" t="s">
        <v>29</v>
      </c>
    </row>
    <row r="253" spans="1:7" x14ac:dyDescent="0.15">
      <c r="A253">
        <v>352</v>
      </c>
      <c r="B253" t="s">
        <v>972</v>
      </c>
      <c r="C253" t="s">
        <v>973</v>
      </c>
      <c r="D253" s="1" t="s">
        <v>29</v>
      </c>
      <c r="E253" s="1" t="s">
        <v>29</v>
      </c>
      <c r="F253" s="1" t="s">
        <v>28</v>
      </c>
      <c r="G253" s="1" t="s">
        <v>29</v>
      </c>
    </row>
    <row r="254" spans="1:7" x14ac:dyDescent="0.15">
      <c r="A254">
        <v>353</v>
      </c>
      <c r="B254" t="s">
        <v>1350</v>
      </c>
      <c r="C254" t="s">
        <v>1351</v>
      </c>
      <c r="D254" s="1" t="s">
        <v>28</v>
      </c>
      <c r="E254" s="1" t="s">
        <v>29</v>
      </c>
      <c r="F254" s="1" t="s">
        <v>28</v>
      </c>
      <c r="G254" s="1" t="s">
        <v>29</v>
      </c>
    </row>
    <row r="255" spans="1:7" x14ac:dyDescent="0.15">
      <c r="A255">
        <v>354</v>
      </c>
      <c r="B255" t="s">
        <v>362</v>
      </c>
      <c r="C255" t="s">
        <v>363</v>
      </c>
      <c r="D255" s="1" t="s">
        <v>28</v>
      </c>
      <c r="E255" s="1" t="s">
        <v>29</v>
      </c>
      <c r="F255" s="1" t="s">
        <v>28</v>
      </c>
      <c r="G255" s="1" t="s">
        <v>29</v>
      </c>
    </row>
    <row r="256" spans="1:7" x14ac:dyDescent="0.15">
      <c r="A256">
        <v>355</v>
      </c>
      <c r="B256" t="s">
        <v>974</v>
      </c>
      <c r="C256" t="s">
        <v>975</v>
      </c>
      <c r="D256" s="1" t="s">
        <v>28</v>
      </c>
      <c r="E256" s="1" t="s">
        <v>29</v>
      </c>
      <c r="F256" s="1" t="s">
        <v>28</v>
      </c>
      <c r="G256" s="1" t="s">
        <v>29</v>
      </c>
    </row>
    <row r="257" spans="1:7" x14ac:dyDescent="0.15">
      <c r="A257">
        <v>356</v>
      </c>
      <c r="B257" t="s">
        <v>364</v>
      </c>
      <c r="C257" t="s">
        <v>365</v>
      </c>
      <c r="D257" s="1" t="s">
        <v>28</v>
      </c>
      <c r="E257" s="1" t="s">
        <v>29</v>
      </c>
      <c r="F257" s="1" t="s">
        <v>28</v>
      </c>
      <c r="G257" s="1" t="s">
        <v>29</v>
      </c>
    </row>
    <row r="258" spans="1:7" x14ac:dyDescent="0.15">
      <c r="A258">
        <v>357</v>
      </c>
      <c r="B258" t="s">
        <v>976</v>
      </c>
      <c r="C258" t="s">
        <v>977</v>
      </c>
      <c r="D258" s="1" t="s">
        <v>28</v>
      </c>
      <c r="E258" s="1" t="s">
        <v>29</v>
      </c>
      <c r="F258" s="1" t="s">
        <v>28</v>
      </c>
      <c r="G258" s="1" t="s">
        <v>29</v>
      </c>
    </row>
    <row r="259" spans="1:7" x14ac:dyDescent="0.15">
      <c r="A259">
        <v>358</v>
      </c>
      <c r="B259" t="s">
        <v>366</v>
      </c>
      <c r="C259" t="s">
        <v>367</v>
      </c>
      <c r="D259" s="1" t="s">
        <v>29</v>
      </c>
      <c r="E259" s="1" t="s">
        <v>29</v>
      </c>
      <c r="F259" s="1" t="s">
        <v>28</v>
      </c>
      <c r="G259" s="1" t="s">
        <v>29</v>
      </c>
    </row>
    <row r="260" spans="1:7" x14ac:dyDescent="0.15">
      <c r="A260">
        <v>359</v>
      </c>
      <c r="B260" t="s">
        <v>368</v>
      </c>
      <c r="C260" t="s">
        <v>369</v>
      </c>
      <c r="D260" s="1" t="s">
        <v>28</v>
      </c>
      <c r="E260" s="1" t="s">
        <v>29</v>
      </c>
      <c r="F260" s="1" t="s">
        <v>28</v>
      </c>
      <c r="G260" s="1" t="s">
        <v>29</v>
      </c>
    </row>
    <row r="261" spans="1:7" x14ac:dyDescent="0.15">
      <c r="A261">
        <v>360</v>
      </c>
      <c r="B261" t="s">
        <v>370</v>
      </c>
      <c r="C261" t="s">
        <v>371</v>
      </c>
      <c r="D261" s="1" t="s">
        <v>29</v>
      </c>
      <c r="E261" s="1" t="s">
        <v>29</v>
      </c>
      <c r="F261" s="1" t="s">
        <v>28</v>
      </c>
      <c r="G261" s="1" t="s">
        <v>29</v>
      </c>
    </row>
    <row r="262" spans="1:7" x14ac:dyDescent="0.15">
      <c r="A262">
        <v>361</v>
      </c>
      <c r="B262" t="s">
        <v>1256</v>
      </c>
      <c r="C262" t="s">
        <v>1257</v>
      </c>
      <c r="D262" s="1" t="s">
        <v>29</v>
      </c>
      <c r="E262" s="1" t="s">
        <v>29</v>
      </c>
      <c r="F262" s="1" t="s">
        <v>28</v>
      </c>
      <c r="G262" s="1" t="s">
        <v>29</v>
      </c>
    </row>
    <row r="263" spans="1:7" x14ac:dyDescent="0.15">
      <c r="A263">
        <v>362</v>
      </c>
      <c r="B263" t="s">
        <v>372</v>
      </c>
      <c r="C263" t="s">
        <v>373</v>
      </c>
      <c r="D263" s="1" t="s">
        <v>28</v>
      </c>
      <c r="E263" s="1" t="s">
        <v>29</v>
      </c>
      <c r="F263" s="1" t="s">
        <v>28</v>
      </c>
      <c r="G263" s="1" t="s">
        <v>29</v>
      </c>
    </row>
    <row r="264" spans="1:7" x14ac:dyDescent="0.15">
      <c r="A264">
        <v>363</v>
      </c>
      <c r="B264" t="s">
        <v>978</v>
      </c>
      <c r="C264" t="s">
        <v>979</v>
      </c>
      <c r="D264" s="1" t="s">
        <v>29</v>
      </c>
      <c r="E264" s="1" t="s">
        <v>29</v>
      </c>
      <c r="F264" s="1" t="s">
        <v>28</v>
      </c>
      <c r="G264" s="1" t="s">
        <v>29</v>
      </c>
    </row>
    <row r="265" spans="1:7" x14ac:dyDescent="0.15">
      <c r="A265">
        <v>364</v>
      </c>
      <c r="B265" t="s">
        <v>374</v>
      </c>
      <c r="C265" t="s">
        <v>375</v>
      </c>
      <c r="D265" s="1" t="s">
        <v>28</v>
      </c>
      <c r="E265" s="1" t="s">
        <v>29</v>
      </c>
      <c r="F265" s="1" t="s">
        <v>28</v>
      </c>
      <c r="G265" s="1" t="s">
        <v>29</v>
      </c>
    </row>
    <row r="266" spans="1:7" x14ac:dyDescent="0.15">
      <c r="A266">
        <v>365</v>
      </c>
      <c r="B266" t="s">
        <v>376</v>
      </c>
      <c r="C266" t="s">
        <v>377</v>
      </c>
      <c r="D266" s="1" t="s">
        <v>28</v>
      </c>
      <c r="E266" s="1" t="s">
        <v>29</v>
      </c>
      <c r="F266" s="1" t="s">
        <v>28</v>
      </c>
      <c r="G266" s="1" t="s">
        <v>29</v>
      </c>
    </row>
    <row r="267" spans="1:7" x14ac:dyDescent="0.15">
      <c r="A267">
        <v>366</v>
      </c>
      <c r="B267" t="s">
        <v>378</v>
      </c>
      <c r="C267" t="s">
        <v>379</v>
      </c>
      <c r="D267" s="1" t="s">
        <v>29</v>
      </c>
      <c r="E267" s="1" t="s">
        <v>29</v>
      </c>
      <c r="F267" s="1" t="s">
        <v>28</v>
      </c>
      <c r="G267" s="1" t="s">
        <v>29</v>
      </c>
    </row>
    <row r="268" spans="1:7" x14ac:dyDescent="0.15">
      <c r="A268">
        <v>367</v>
      </c>
      <c r="B268" t="s">
        <v>380</v>
      </c>
      <c r="C268" t="s">
        <v>381</v>
      </c>
      <c r="D268" s="1" t="s">
        <v>29</v>
      </c>
      <c r="E268" s="1" t="s">
        <v>29</v>
      </c>
      <c r="F268" s="1" t="s">
        <v>28</v>
      </c>
      <c r="G268" s="1" t="s">
        <v>29</v>
      </c>
    </row>
    <row r="269" spans="1:7" x14ac:dyDescent="0.15">
      <c r="A269">
        <v>368</v>
      </c>
      <c r="B269" t="s">
        <v>382</v>
      </c>
      <c r="C269" t="s">
        <v>383</v>
      </c>
      <c r="D269" s="1" t="s">
        <v>28</v>
      </c>
      <c r="E269" s="1" t="s">
        <v>29</v>
      </c>
      <c r="F269" s="1" t="s">
        <v>28</v>
      </c>
      <c r="G269" s="1" t="s">
        <v>29</v>
      </c>
    </row>
    <row r="270" spans="1:7" x14ac:dyDescent="0.15">
      <c r="A270">
        <v>369</v>
      </c>
      <c r="B270" t="s">
        <v>980</v>
      </c>
      <c r="C270" t="s">
        <v>981</v>
      </c>
      <c r="D270" s="1" t="s">
        <v>29</v>
      </c>
      <c r="E270" s="1" t="s">
        <v>29</v>
      </c>
      <c r="F270" s="1" t="s">
        <v>28</v>
      </c>
      <c r="G270" s="1" t="s">
        <v>29</v>
      </c>
    </row>
    <row r="271" spans="1:7" x14ac:dyDescent="0.15">
      <c r="A271">
        <v>370</v>
      </c>
      <c r="B271" t="s">
        <v>982</v>
      </c>
      <c r="C271" t="s">
        <v>983</v>
      </c>
      <c r="D271" s="1" t="s">
        <v>29</v>
      </c>
      <c r="E271" s="1" t="s">
        <v>29</v>
      </c>
      <c r="F271" s="1" t="s">
        <v>28</v>
      </c>
      <c r="G271" s="1" t="s">
        <v>29</v>
      </c>
    </row>
    <row r="272" spans="1:7" x14ac:dyDescent="0.15">
      <c r="A272">
        <v>371</v>
      </c>
      <c r="B272" t="s">
        <v>384</v>
      </c>
      <c r="C272" t="s">
        <v>385</v>
      </c>
      <c r="D272" s="1" t="s">
        <v>29</v>
      </c>
      <c r="E272" s="1" t="s">
        <v>29</v>
      </c>
      <c r="F272" s="1" t="s">
        <v>28</v>
      </c>
      <c r="G272" s="1" t="s">
        <v>29</v>
      </c>
    </row>
    <row r="273" spans="1:7" x14ac:dyDescent="0.15">
      <c r="A273">
        <v>372</v>
      </c>
      <c r="B273" t="s">
        <v>386</v>
      </c>
      <c r="C273" t="s">
        <v>984</v>
      </c>
      <c r="D273" s="1" t="s">
        <v>28</v>
      </c>
      <c r="E273" s="1" t="s">
        <v>29</v>
      </c>
      <c r="F273" s="1" t="s">
        <v>28</v>
      </c>
      <c r="G273" s="1" t="s">
        <v>29</v>
      </c>
    </row>
    <row r="274" spans="1:7" x14ac:dyDescent="0.15">
      <c r="A274">
        <v>373</v>
      </c>
      <c r="B274" t="s">
        <v>387</v>
      </c>
      <c r="C274" t="s">
        <v>388</v>
      </c>
      <c r="D274" s="1" t="s">
        <v>29</v>
      </c>
      <c r="E274" s="1" t="s">
        <v>29</v>
      </c>
      <c r="F274" s="1" t="s">
        <v>28</v>
      </c>
      <c r="G274" s="1" t="s">
        <v>29</v>
      </c>
    </row>
    <row r="275" spans="1:7" x14ac:dyDescent="0.15">
      <c r="A275">
        <v>374</v>
      </c>
      <c r="B275" t="s">
        <v>389</v>
      </c>
      <c r="C275" t="s">
        <v>390</v>
      </c>
      <c r="D275" s="1" t="s">
        <v>28</v>
      </c>
      <c r="E275" s="1" t="s">
        <v>29</v>
      </c>
      <c r="F275" s="1" t="s">
        <v>29</v>
      </c>
      <c r="G275" s="1" t="s">
        <v>29</v>
      </c>
    </row>
    <row r="276" spans="1:7" x14ac:dyDescent="0.15">
      <c r="A276">
        <v>375</v>
      </c>
      <c r="B276" t="s">
        <v>391</v>
      </c>
      <c r="C276" t="s">
        <v>392</v>
      </c>
      <c r="D276" s="1" t="s">
        <v>29</v>
      </c>
      <c r="E276" s="1" t="s">
        <v>29</v>
      </c>
      <c r="F276" s="1" t="s">
        <v>28</v>
      </c>
      <c r="G276" s="1" t="s">
        <v>29</v>
      </c>
    </row>
    <row r="277" spans="1:7" x14ac:dyDescent="0.15">
      <c r="A277">
        <v>376</v>
      </c>
      <c r="B277" t="s">
        <v>393</v>
      </c>
      <c r="C277" t="s">
        <v>394</v>
      </c>
      <c r="D277" s="1" t="s">
        <v>29</v>
      </c>
      <c r="E277" s="1" t="s">
        <v>29</v>
      </c>
      <c r="F277" s="1" t="s">
        <v>28</v>
      </c>
      <c r="G277" s="1" t="s">
        <v>29</v>
      </c>
    </row>
    <row r="278" spans="1:7" x14ac:dyDescent="0.15">
      <c r="A278">
        <v>377</v>
      </c>
      <c r="B278" t="s">
        <v>395</v>
      </c>
      <c r="C278" t="s">
        <v>396</v>
      </c>
      <c r="D278" s="1" t="s">
        <v>29</v>
      </c>
      <c r="E278" s="1" t="s">
        <v>29</v>
      </c>
      <c r="F278" s="1" t="s">
        <v>28</v>
      </c>
      <c r="G278" s="1" t="s">
        <v>29</v>
      </c>
    </row>
    <row r="279" spans="1:7" x14ac:dyDescent="0.15">
      <c r="A279">
        <v>378</v>
      </c>
      <c r="B279" t="s">
        <v>397</v>
      </c>
      <c r="C279" t="s">
        <v>985</v>
      </c>
      <c r="D279" s="1" t="s">
        <v>28</v>
      </c>
      <c r="E279" s="1" t="s">
        <v>29</v>
      </c>
      <c r="F279" s="1" t="s">
        <v>28</v>
      </c>
      <c r="G279" s="1" t="s">
        <v>29</v>
      </c>
    </row>
    <row r="280" spans="1:7" x14ac:dyDescent="0.15">
      <c r="A280">
        <v>379</v>
      </c>
      <c r="B280" t="s">
        <v>398</v>
      </c>
      <c r="C280" t="s">
        <v>399</v>
      </c>
      <c r="D280" s="1" t="s">
        <v>28</v>
      </c>
      <c r="E280" s="1" t="s">
        <v>29</v>
      </c>
      <c r="F280" s="1" t="s">
        <v>28</v>
      </c>
      <c r="G280" s="1" t="s">
        <v>29</v>
      </c>
    </row>
    <row r="281" spans="1:7" x14ac:dyDescent="0.15">
      <c r="A281">
        <v>380</v>
      </c>
      <c r="B281" t="s">
        <v>986</v>
      </c>
      <c r="C281" t="s">
        <v>987</v>
      </c>
      <c r="D281" s="1" t="s">
        <v>28</v>
      </c>
      <c r="E281" s="1" t="s">
        <v>29</v>
      </c>
      <c r="F281" s="1" t="s">
        <v>28</v>
      </c>
      <c r="G281" s="1" t="s">
        <v>29</v>
      </c>
    </row>
    <row r="282" spans="1:7" x14ac:dyDescent="0.15">
      <c r="A282">
        <v>381</v>
      </c>
      <c r="B282" t="s">
        <v>400</v>
      </c>
      <c r="C282" t="s">
        <v>401</v>
      </c>
      <c r="D282" s="1" t="s">
        <v>28</v>
      </c>
      <c r="E282" s="1" t="s">
        <v>29</v>
      </c>
      <c r="F282" s="1" t="s">
        <v>29</v>
      </c>
      <c r="G282" s="1" t="s">
        <v>29</v>
      </c>
    </row>
    <row r="283" spans="1:7" x14ac:dyDescent="0.15">
      <c r="A283">
        <v>382</v>
      </c>
      <c r="B283" t="s">
        <v>402</v>
      </c>
      <c r="C283" t="s">
        <v>403</v>
      </c>
      <c r="D283" s="1" t="s">
        <v>28</v>
      </c>
      <c r="E283" s="1" t="s">
        <v>29</v>
      </c>
      <c r="F283" s="1" t="s">
        <v>29</v>
      </c>
      <c r="G283" s="1" t="s">
        <v>29</v>
      </c>
    </row>
    <row r="284" spans="1:7" x14ac:dyDescent="0.15">
      <c r="A284">
        <v>383</v>
      </c>
      <c r="B284" t="s">
        <v>988</v>
      </c>
      <c r="C284" t="s">
        <v>989</v>
      </c>
      <c r="D284" s="1" t="s">
        <v>28</v>
      </c>
      <c r="E284" s="1" t="s">
        <v>29</v>
      </c>
      <c r="F284" s="1" t="s">
        <v>28</v>
      </c>
      <c r="G284" s="1" t="s">
        <v>29</v>
      </c>
    </row>
    <row r="285" spans="1:7" x14ac:dyDescent="0.15">
      <c r="A285">
        <v>384</v>
      </c>
      <c r="B285" t="s">
        <v>404</v>
      </c>
      <c r="C285" t="s">
        <v>405</v>
      </c>
      <c r="D285" s="1" t="s">
        <v>29</v>
      </c>
      <c r="E285" s="1" t="s">
        <v>29</v>
      </c>
      <c r="F285" s="1" t="s">
        <v>28</v>
      </c>
      <c r="G285" s="1" t="s">
        <v>29</v>
      </c>
    </row>
    <row r="286" spans="1:7" x14ac:dyDescent="0.15">
      <c r="A286">
        <v>385</v>
      </c>
      <c r="B286" t="s">
        <v>406</v>
      </c>
      <c r="C286" t="s">
        <v>407</v>
      </c>
      <c r="D286" s="1" t="s">
        <v>28</v>
      </c>
      <c r="E286" s="1" t="s">
        <v>29</v>
      </c>
      <c r="F286" s="1" t="s">
        <v>28</v>
      </c>
      <c r="G286" s="1" t="s">
        <v>29</v>
      </c>
    </row>
    <row r="287" spans="1:7" x14ac:dyDescent="0.15">
      <c r="A287">
        <v>386</v>
      </c>
      <c r="B287" t="s">
        <v>408</v>
      </c>
      <c r="C287" t="s">
        <v>409</v>
      </c>
      <c r="D287" s="1" t="s">
        <v>29</v>
      </c>
      <c r="E287" s="1" t="s">
        <v>29</v>
      </c>
      <c r="F287" s="1" t="s">
        <v>28</v>
      </c>
      <c r="G287" s="1" t="s">
        <v>29</v>
      </c>
    </row>
    <row r="288" spans="1:7" x14ac:dyDescent="0.15">
      <c r="A288">
        <v>387</v>
      </c>
      <c r="B288" t="s">
        <v>1352</v>
      </c>
      <c r="C288" t="s">
        <v>1353</v>
      </c>
      <c r="D288" s="1" t="s">
        <v>28</v>
      </c>
      <c r="E288" s="1" t="s">
        <v>29</v>
      </c>
      <c r="F288" s="1" t="s">
        <v>28</v>
      </c>
      <c r="G288" s="1" t="s">
        <v>29</v>
      </c>
    </row>
    <row r="289" spans="1:7" x14ac:dyDescent="0.15">
      <c r="A289">
        <v>388</v>
      </c>
      <c r="B289" t="s">
        <v>1354</v>
      </c>
      <c r="C289" t="s">
        <v>1355</v>
      </c>
      <c r="D289" s="1" t="s">
        <v>28</v>
      </c>
      <c r="E289" s="1" t="s">
        <v>29</v>
      </c>
      <c r="F289" s="1" t="s">
        <v>28</v>
      </c>
      <c r="G289" s="1" t="s">
        <v>29</v>
      </c>
    </row>
    <row r="290" spans="1:7" x14ac:dyDescent="0.15">
      <c r="A290">
        <v>389</v>
      </c>
      <c r="B290" t="s">
        <v>816</v>
      </c>
      <c r="C290" t="s">
        <v>817</v>
      </c>
      <c r="D290" s="1" t="s">
        <v>29</v>
      </c>
      <c r="E290" s="1" t="s">
        <v>29</v>
      </c>
      <c r="F290" s="1" t="s">
        <v>28</v>
      </c>
      <c r="G290" s="1" t="s">
        <v>29</v>
      </c>
    </row>
    <row r="291" spans="1:7" x14ac:dyDescent="0.15">
      <c r="A291">
        <v>390</v>
      </c>
      <c r="B291" t="s">
        <v>410</v>
      </c>
      <c r="C291" t="s">
        <v>411</v>
      </c>
      <c r="D291" s="1" t="s">
        <v>28</v>
      </c>
      <c r="E291" s="1" t="s">
        <v>29</v>
      </c>
      <c r="F291" s="1" t="s">
        <v>28</v>
      </c>
      <c r="G291" s="1" t="s">
        <v>29</v>
      </c>
    </row>
    <row r="292" spans="1:7" x14ac:dyDescent="0.15">
      <c r="A292">
        <v>391</v>
      </c>
      <c r="B292" t="s">
        <v>412</v>
      </c>
      <c r="C292" t="s">
        <v>413</v>
      </c>
      <c r="D292" s="1" t="s">
        <v>29</v>
      </c>
      <c r="E292" s="1" t="s">
        <v>29</v>
      </c>
      <c r="F292" s="1" t="s">
        <v>28</v>
      </c>
      <c r="G292" s="1" t="s">
        <v>29</v>
      </c>
    </row>
    <row r="293" spans="1:7" x14ac:dyDescent="0.15">
      <c r="A293">
        <v>392</v>
      </c>
      <c r="B293" t="s">
        <v>990</v>
      </c>
      <c r="C293" t="s">
        <v>991</v>
      </c>
      <c r="D293" s="1" t="s">
        <v>28</v>
      </c>
      <c r="E293" s="1" t="s">
        <v>29</v>
      </c>
      <c r="F293" s="1" t="s">
        <v>29</v>
      </c>
      <c r="G293" s="1" t="s">
        <v>29</v>
      </c>
    </row>
    <row r="294" spans="1:7" x14ac:dyDescent="0.15">
      <c r="A294">
        <v>393</v>
      </c>
      <c r="B294" t="s">
        <v>414</v>
      </c>
      <c r="C294" t="s">
        <v>415</v>
      </c>
      <c r="D294" s="1" t="s">
        <v>28</v>
      </c>
      <c r="E294" s="1" t="s">
        <v>29</v>
      </c>
      <c r="F294" s="1" t="s">
        <v>28</v>
      </c>
      <c r="G294" s="1" t="s">
        <v>29</v>
      </c>
    </row>
    <row r="295" spans="1:7" x14ac:dyDescent="0.15">
      <c r="A295">
        <v>394</v>
      </c>
      <c r="B295" t="s">
        <v>992</v>
      </c>
      <c r="C295" t="s">
        <v>416</v>
      </c>
      <c r="D295" s="1" t="s">
        <v>28</v>
      </c>
      <c r="E295" s="1" t="s">
        <v>29</v>
      </c>
      <c r="F295" s="1" t="s">
        <v>29</v>
      </c>
      <c r="G295" s="1" t="s">
        <v>29</v>
      </c>
    </row>
    <row r="296" spans="1:7" x14ac:dyDescent="0.15">
      <c r="A296">
        <v>395</v>
      </c>
      <c r="B296" t="s">
        <v>993</v>
      </c>
      <c r="C296" t="s">
        <v>994</v>
      </c>
      <c r="D296" s="1" t="s">
        <v>28</v>
      </c>
      <c r="E296" s="1" t="s">
        <v>29</v>
      </c>
      <c r="F296" s="1" t="s">
        <v>29</v>
      </c>
      <c r="G296" s="1" t="s">
        <v>29</v>
      </c>
    </row>
    <row r="297" spans="1:7" x14ac:dyDescent="0.15">
      <c r="A297">
        <v>396</v>
      </c>
      <c r="B297" t="s">
        <v>417</v>
      </c>
      <c r="C297" t="s">
        <v>418</v>
      </c>
      <c r="D297" s="1" t="s">
        <v>28</v>
      </c>
      <c r="E297" s="1" t="s">
        <v>29</v>
      </c>
      <c r="F297" s="1" t="s">
        <v>29</v>
      </c>
      <c r="G297" s="1" t="s">
        <v>29</v>
      </c>
    </row>
    <row r="298" spans="1:7" x14ac:dyDescent="0.15">
      <c r="A298">
        <v>397</v>
      </c>
      <c r="B298" t="s">
        <v>419</v>
      </c>
      <c r="C298" t="s">
        <v>420</v>
      </c>
      <c r="D298" s="1" t="s">
        <v>28</v>
      </c>
      <c r="E298" s="1" t="s">
        <v>29</v>
      </c>
      <c r="F298" s="1" t="s">
        <v>28</v>
      </c>
      <c r="G298" s="1" t="s">
        <v>29</v>
      </c>
    </row>
    <row r="299" spans="1:7" x14ac:dyDescent="0.15">
      <c r="A299">
        <v>398</v>
      </c>
      <c r="B299" t="s">
        <v>421</v>
      </c>
      <c r="C299" t="s">
        <v>422</v>
      </c>
      <c r="D299" s="1" t="s">
        <v>28</v>
      </c>
      <c r="E299" s="1" t="s">
        <v>29</v>
      </c>
      <c r="F299" s="1" t="s">
        <v>28</v>
      </c>
      <c r="G299" s="1" t="s">
        <v>29</v>
      </c>
    </row>
    <row r="300" spans="1:7" x14ac:dyDescent="0.15">
      <c r="A300">
        <v>399</v>
      </c>
      <c r="B300" t="s">
        <v>423</v>
      </c>
      <c r="C300" t="s">
        <v>424</v>
      </c>
      <c r="D300" s="1" t="s">
        <v>28</v>
      </c>
      <c r="E300" s="1" t="s">
        <v>29</v>
      </c>
      <c r="F300" s="1" t="s">
        <v>28</v>
      </c>
      <c r="G300" s="1" t="s">
        <v>29</v>
      </c>
    </row>
    <row r="301" spans="1:7" x14ac:dyDescent="0.15">
      <c r="A301">
        <v>400</v>
      </c>
      <c r="B301" t="s">
        <v>425</v>
      </c>
      <c r="C301" t="s">
        <v>995</v>
      </c>
      <c r="D301" s="1" t="s">
        <v>28</v>
      </c>
      <c r="E301" s="1" t="s">
        <v>29</v>
      </c>
      <c r="F301" s="1" t="s">
        <v>29</v>
      </c>
      <c r="G301" s="1" t="s">
        <v>29</v>
      </c>
    </row>
    <row r="302" spans="1:7" x14ac:dyDescent="0.15">
      <c r="A302">
        <v>401</v>
      </c>
      <c r="B302" t="s">
        <v>1258</v>
      </c>
      <c r="C302" t="s">
        <v>1259</v>
      </c>
      <c r="D302" s="1" t="s">
        <v>28</v>
      </c>
      <c r="E302" s="1" t="s">
        <v>29</v>
      </c>
      <c r="F302" s="1" t="s">
        <v>28</v>
      </c>
      <c r="G302" s="1" t="s">
        <v>29</v>
      </c>
    </row>
    <row r="303" spans="1:7" x14ac:dyDescent="0.15">
      <c r="A303">
        <v>402</v>
      </c>
      <c r="B303" t="s">
        <v>426</v>
      </c>
      <c r="C303" t="s">
        <v>427</v>
      </c>
      <c r="D303" s="1" t="s">
        <v>28</v>
      </c>
      <c r="E303" s="1" t="s">
        <v>29</v>
      </c>
      <c r="F303" s="1" t="s">
        <v>29</v>
      </c>
      <c r="G303" s="1" t="s">
        <v>29</v>
      </c>
    </row>
    <row r="304" spans="1:7" x14ac:dyDescent="0.15">
      <c r="A304">
        <v>403</v>
      </c>
      <c r="B304" t="s">
        <v>996</v>
      </c>
      <c r="C304" t="s">
        <v>997</v>
      </c>
      <c r="D304" s="1" t="s">
        <v>28</v>
      </c>
      <c r="E304" s="1" t="s">
        <v>29</v>
      </c>
      <c r="F304" s="1" t="s">
        <v>28</v>
      </c>
      <c r="G304" s="1" t="s">
        <v>29</v>
      </c>
    </row>
    <row r="305" spans="1:7" x14ac:dyDescent="0.15">
      <c r="A305">
        <v>404</v>
      </c>
      <c r="B305" t="s">
        <v>998</v>
      </c>
      <c r="C305" t="s">
        <v>999</v>
      </c>
      <c r="D305" s="1" t="s">
        <v>28</v>
      </c>
      <c r="E305" s="1" t="s">
        <v>29</v>
      </c>
      <c r="F305" s="1" t="s">
        <v>29</v>
      </c>
      <c r="G305" s="1" t="s">
        <v>29</v>
      </c>
    </row>
    <row r="306" spans="1:7" x14ac:dyDescent="0.15">
      <c r="A306">
        <v>405</v>
      </c>
      <c r="B306" t="s">
        <v>1000</v>
      </c>
      <c r="C306" t="s">
        <v>1001</v>
      </c>
      <c r="D306" s="1" t="s">
        <v>28</v>
      </c>
      <c r="E306" s="1" t="s">
        <v>29</v>
      </c>
      <c r="F306" s="1" t="s">
        <v>29</v>
      </c>
      <c r="G306" s="1" t="s">
        <v>29</v>
      </c>
    </row>
    <row r="307" spans="1:7" x14ac:dyDescent="0.15">
      <c r="A307">
        <v>406</v>
      </c>
      <c r="B307" t="s">
        <v>428</v>
      </c>
      <c r="C307" t="s">
        <v>429</v>
      </c>
      <c r="D307" s="1" t="s">
        <v>28</v>
      </c>
      <c r="E307" s="1" t="s">
        <v>29</v>
      </c>
      <c r="F307" s="1" t="s">
        <v>28</v>
      </c>
      <c r="G307" s="1" t="s">
        <v>29</v>
      </c>
    </row>
    <row r="308" spans="1:7" x14ac:dyDescent="0.15">
      <c r="A308">
        <v>407</v>
      </c>
      <c r="B308" t="s">
        <v>430</v>
      </c>
      <c r="C308" t="s">
        <v>431</v>
      </c>
      <c r="D308" s="1" t="s">
        <v>28</v>
      </c>
      <c r="E308" s="1" t="s">
        <v>29</v>
      </c>
      <c r="F308" s="1" t="s">
        <v>29</v>
      </c>
      <c r="G308" s="1" t="s">
        <v>29</v>
      </c>
    </row>
    <row r="309" spans="1:7" x14ac:dyDescent="0.15">
      <c r="A309">
        <v>408</v>
      </c>
      <c r="B309" t="s">
        <v>1002</v>
      </c>
      <c r="C309" t="s">
        <v>1003</v>
      </c>
      <c r="D309" s="1" t="s">
        <v>28</v>
      </c>
      <c r="E309" s="1" t="s">
        <v>29</v>
      </c>
      <c r="F309" s="1" t="s">
        <v>28</v>
      </c>
      <c r="G309" s="1" t="s">
        <v>29</v>
      </c>
    </row>
    <row r="310" spans="1:7" x14ac:dyDescent="0.15">
      <c r="A310">
        <v>409</v>
      </c>
      <c r="B310" t="s">
        <v>432</v>
      </c>
      <c r="C310" t="s">
        <v>433</v>
      </c>
      <c r="D310" s="1" t="s">
        <v>29</v>
      </c>
      <c r="E310" s="1" t="s">
        <v>29</v>
      </c>
      <c r="F310" s="1" t="s">
        <v>28</v>
      </c>
      <c r="G310" s="1" t="s">
        <v>29</v>
      </c>
    </row>
    <row r="311" spans="1:7" x14ac:dyDescent="0.15">
      <c r="A311">
        <v>410</v>
      </c>
      <c r="B311" t="s">
        <v>434</v>
      </c>
      <c r="C311" t="s">
        <v>435</v>
      </c>
      <c r="D311" s="1" t="s">
        <v>29</v>
      </c>
      <c r="E311" s="1" t="s">
        <v>29</v>
      </c>
      <c r="F311" s="1" t="s">
        <v>28</v>
      </c>
      <c r="G311" s="1" t="s">
        <v>29</v>
      </c>
    </row>
    <row r="312" spans="1:7" x14ac:dyDescent="0.15">
      <c r="A312">
        <v>411</v>
      </c>
      <c r="B312" t="s">
        <v>1004</v>
      </c>
      <c r="C312" t="s">
        <v>1005</v>
      </c>
      <c r="D312" s="1" t="s">
        <v>28</v>
      </c>
      <c r="E312" s="1" t="s">
        <v>29</v>
      </c>
      <c r="F312" s="1" t="s">
        <v>28</v>
      </c>
      <c r="G312" s="1" t="s">
        <v>29</v>
      </c>
    </row>
    <row r="313" spans="1:7" x14ac:dyDescent="0.15">
      <c r="A313">
        <v>412</v>
      </c>
      <c r="B313" t="s">
        <v>1006</v>
      </c>
      <c r="C313" t="s">
        <v>1007</v>
      </c>
      <c r="D313" s="1" t="s">
        <v>28</v>
      </c>
      <c r="E313" s="1" t="s">
        <v>29</v>
      </c>
      <c r="F313" s="1" t="s">
        <v>28</v>
      </c>
      <c r="G313" s="1" t="s">
        <v>29</v>
      </c>
    </row>
    <row r="314" spans="1:7" x14ac:dyDescent="0.15">
      <c r="A314">
        <v>413</v>
      </c>
      <c r="B314" t="s">
        <v>1008</v>
      </c>
      <c r="C314" t="s">
        <v>1009</v>
      </c>
      <c r="D314" s="1" t="s">
        <v>28</v>
      </c>
      <c r="E314" s="1" t="s">
        <v>29</v>
      </c>
      <c r="F314" s="1" t="s">
        <v>28</v>
      </c>
      <c r="G314" s="1" t="s">
        <v>29</v>
      </c>
    </row>
    <row r="315" spans="1:7" x14ac:dyDescent="0.15">
      <c r="A315">
        <v>414</v>
      </c>
      <c r="B315" t="s">
        <v>1311</v>
      </c>
      <c r="C315" t="s">
        <v>1312</v>
      </c>
      <c r="D315" s="1" t="s">
        <v>29</v>
      </c>
      <c r="E315" s="1" t="s">
        <v>29</v>
      </c>
      <c r="F315" s="1" t="s">
        <v>28</v>
      </c>
      <c r="G315" s="1" t="s">
        <v>29</v>
      </c>
    </row>
    <row r="316" spans="1:7" x14ac:dyDescent="0.15">
      <c r="A316">
        <v>415</v>
      </c>
      <c r="B316" t="s">
        <v>436</v>
      </c>
      <c r="C316" t="s">
        <v>437</v>
      </c>
      <c r="D316" s="1" t="s">
        <v>28</v>
      </c>
      <c r="E316" s="1" t="s">
        <v>29</v>
      </c>
      <c r="F316" s="1" t="s">
        <v>29</v>
      </c>
      <c r="G316" s="1" t="s">
        <v>29</v>
      </c>
    </row>
    <row r="317" spans="1:7" x14ac:dyDescent="0.15">
      <c r="A317">
        <v>416</v>
      </c>
      <c r="B317" t="s">
        <v>438</v>
      </c>
      <c r="C317" t="s">
        <v>818</v>
      </c>
      <c r="D317" s="1" t="s">
        <v>29</v>
      </c>
      <c r="E317" s="1" t="s">
        <v>29</v>
      </c>
      <c r="F317" s="1" t="s">
        <v>29</v>
      </c>
      <c r="G317" s="1" t="s">
        <v>29</v>
      </c>
    </row>
    <row r="318" spans="1:7" x14ac:dyDescent="0.15">
      <c r="A318">
        <v>417</v>
      </c>
      <c r="B318" t="s">
        <v>439</v>
      </c>
      <c r="C318" t="s">
        <v>1010</v>
      </c>
      <c r="D318" s="1" t="s">
        <v>29</v>
      </c>
      <c r="E318" s="1" t="s">
        <v>29</v>
      </c>
      <c r="F318" s="1" t="s">
        <v>28</v>
      </c>
      <c r="G318" s="1" t="s">
        <v>29</v>
      </c>
    </row>
    <row r="319" spans="1:7" x14ac:dyDescent="0.15">
      <c r="A319">
        <v>418</v>
      </c>
      <c r="B319" t="s">
        <v>440</v>
      </c>
      <c r="C319" t="s">
        <v>441</v>
      </c>
      <c r="D319" s="1" t="s">
        <v>28</v>
      </c>
      <c r="E319" s="1" t="s">
        <v>29</v>
      </c>
      <c r="F319" s="1" t="s">
        <v>28</v>
      </c>
      <c r="G319" s="1" t="s">
        <v>29</v>
      </c>
    </row>
    <row r="320" spans="1:7" x14ac:dyDescent="0.15">
      <c r="A320">
        <v>419</v>
      </c>
      <c r="B320" t="s">
        <v>442</v>
      </c>
      <c r="C320" t="s">
        <v>443</v>
      </c>
      <c r="D320" s="1" t="s">
        <v>28</v>
      </c>
      <c r="E320" s="1" t="s">
        <v>29</v>
      </c>
      <c r="F320" s="1" t="s">
        <v>28</v>
      </c>
      <c r="G320" s="1" t="s">
        <v>29</v>
      </c>
    </row>
    <row r="321" spans="1:7" x14ac:dyDescent="0.15">
      <c r="A321">
        <v>420</v>
      </c>
      <c r="B321" t="s">
        <v>444</v>
      </c>
      <c r="C321" t="s">
        <v>445</v>
      </c>
      <c r="D321" s="1" t="s">
        <v>28</v>
      </c>
      <c r="E321" s="1" t="s">
        <v>29</v>
      </c>
      <c r="F321" s="1" t="s">
        <v>28</v>
      </c>
      <c r="G321" s="1" t="s">
        <v>29</v>
      </c>
    </row>
    <row r="322" spans="1:7" x14ac:dyDescent="0.15">
      <c r="A322">
        <v>421</v>
      </c>
      <c r="B322" t="s">
        <v>446</v>
      </c>
      <c r="C322" t="s">
        <v>447</v>
      </c>
      <c r="D322" s="1" t="s">
        <v>29</v>
      </c>
      <c r="E322" s="1" t="s">
        <v>29</v>
      </c>
      <c r="F322" s="1" t="s">
        <v>28</v>
      </c>
      <c r="G322" s="1" t="s">
        <v>29</v>
      </c>
    </row>
    <row r="323" spans="1:7" x14ac:dyDescent="0.15">
      <c r="A323">
        <v>422</v>
      </c>
      <c r="B323" t="s">
        <v>448</v>
      </c>
      <c r="C323" t="s">
        <v>449</v>
      </c>
      <c r="D323" s="1" t="s">
        <v>28</v>
      </c>
      <c r="E323" s="1" t="s">
        <v>29</v>
      </c>
      <c r="F323" s="1" t="s">
        <v>28</v>
      </c>
      <c r="G323" s="1" t="s">
        <v>29</v>
      </c>
    </row>
    <row r="324" spans="1:7" x14ac:dyDescent="0.15">
      <c r="A324">
        <v>423</v>
      </c>
      <c r="B324" t="s">
        <v>450</v>
      </c>
      <c r="C324" t="s">
        <v>451</v>
      </c>
      <c r="D324" s="1" t="s">
        <v>28</v>
      </c>
      <c r="E324" s="1" t="s">
        <v>29</v>
      </c>
      <c r="F324" s="1" t="s">
        <v>28</v>
      </c>
      <c r="G324" s="1" t="s">
        <v>29</v>
      </c>
    </row>
    <row r="325" spans="1:7" x14ac:dyDescent="0.15">
      <c r="A325">
        <v>424</v>
      </c>
      <c r="B325" t="s">
        <v>452</v>
      </c>
      <c r="C325" t="s">
        <v>453</v>
      </c>
      <c r="D325" s="1" t="s">
        <v>28</v>
      </c>
      <c r="E325" s="1" t="s">
        <v>29</v>
      </c>
      <c r="F325" s="1" t="s">
        <v>28</v>
      </c>
      <c r="G325" s="1" t="s">
        <v>29</v>
      </c>
    </row>
    <row r="326" spans="1:7" x14ac:dyDescent="0.15">
      <c r="A326">
        <v>425</v>
      </c>
      <c r="B326" t="s">
        <v>1011</v>
      </c>
      <c r="C326" t="s">
        <v>1012</v>
      </c>
      <c r="D326" s="1" t="s">
        <v>28</v>
      </c>
      <c r="E326" s="1" t="s">
        <v>29</v>
      </c>
      <c r="F326" s="1" t="s">
        <v>28</v>
      </c>
      <c r="G326" s="1" t="s">
        <v>29</v>
      </c>
    </row>
    <row r="327" spans="1:7" x14ac:dyDescent="0.15">
      <c r="A327">
        <v>426</v>
      </c>
      <c r="B327" t="s">
        <v>819</v>
      </c>
      <c r="C327" t="s">
        <v>820</v>
      </c>
      <c r="D327" s="1" t="s">
        <v>28</v>
      </c>
      <c r="E327" s="1" t="s">
        <v>29</v>
      </c>
      <c r="F327" s="1" t="s">
        <v>28</v>
      </c>
      <c r="G327" s="1" t="s">
        <v>29</v>
      </c>
    </row>
    <row r="328" spans="1:7" x14ac:dyDescent="0.15">
      <c r="A328">
        <v>427</v>
      </c>
      <c r="B328" t="s">
        <v>1260</v>
      </c>
      <c r="C328" t="s">
        <v>1261</v>
      </c>
      <c r="D328" s="1" t="s">
        <v>28</v>
      </c>
      <c r="E328" s="1" t="s">
        <v>29</v>
      </c>
      <c r="F328" s="1" t="s">
        <v>29</v>
      </c>
      <c r="G328" s="1" t="s">
        <v>29</v>
      </c>
    </row>
    <row r="329" spans="1:7" x14ac:dyDescent="0.15">
      <c r="A329">
        <v>428</v>
      </c>
      <c r="B329" t="s">
        <v>454</v>
      </c>
      <c r="C329" t="s">
        <v>455</v>
      </c>
      <c r="D329" s="1" t="s">
        <v>28</v>
      </c>
      <c r="E329" s="1" t="s">
        <v>29</v>
      </c>
      <c r="F329" s="1" t="s">
        <v>29</v>
      </c>
      <c r="G329" s="1" t="s">
        <v>29</v>
      </c>
    </row>
    <row r="330" spans="1:7" x14ac:dyDescent="0.15">
      <c r="A330">
        <v>429</v>
      </c>
      <c r="B330" t="s">
        <v>1356</v>
      </c>
      <c r="C330" t="s">
        <v>1357</v>
      </c>
      <c r="D330" s="1" t="s">
        <v>29</v>
      </c>
      <c r="E330" s="1" t="s">
        <v>29</v>
      </c>
      <c r="F330" s="1" t="s">
        <v>28</v>
      </c>
      <c r="G330" s="1" t="s">
        <v>29</v>
      </c>
    </row>
    <row r="331" spans="1:7" x14ac:dyDescent="0.15">
      <c r="A331">
        <v>430</v>
      </c>
      <c r="B331" t="s">
        <v>456</v>
      </c>
      <c r="C331" t="s">
        <v>457</v>
      </c>
      <c r="D331" s="1" t="s">
        <v>28</v>
      </c>
      <c r="E331" s="1" t="s">
        <v>29</v>
      </c>
      <c r="F331" s="1" t="s">
        <v>28</v>
      </c>
      <c r="G331" s="1" t="s">
        <v>29</v>
      </c>
    </row>
    <row r="332" spans="1:7" x14ac:dyDescent="0.15">
      <c r="A332">
        <v>431</v>
      </c>
      <c r="B332" t="s">
        <v>1013</v>
      </c>
      <c r="C332" t="s">
        <v>1014</v>
      </c>
      <c r="D332" s="1" t="s">
        <v>28</v>
      </c>
      <c r="E332" s="1" t="s">
        <v>29</v>
      </c>
      <c r="F332" s="1" t="s">
        <v>28</v>
      </c>
      <c r="G332" s="1" t="s">
        <v>29</v>
      </c>
    </row>
    <row r="333" spans="1:7" x14ac:dyDescent="0.15">
      <c r="A333">
        <v>432</v>
      </c>
      <c r="B333" t="s">
        <v>1015</v>
      </c>
      <c r="C333" t="s">
        <v>1016</v>
      </c>
      <c r="D333" s="1" t="s">
        <v>28</v>
      </c>
      <c r="E333" s="1" t="s">
        <v>29</v>
      </c>
      <c r="F333" s="1" t="s">
        <v>28</v>
      </c>
      <c r="G333" s="1" t="s">
        <v>29</v>
      </c>
    </row>
    <row r="334" spans="1:7" x14ac:dyDescent="0.15">
      <c r="A334">
        <v>433</v>
      </c>
      <c r="B334" t="s">
        <v>458</v>
      </c>
      <c r="C334" t="s">
        <v>459</v>
      </c>
      <c r="D334" s="1" t="s">
        <v>28</v>
      </c>
      <c r="E334" s="1" t="s">
        <v>29</v>
      </c>
      <c r="F334" s="1" t="s">
        <v>29</v>
      </c>
      <c r="G334" s="1" t="s">
        <v>29</v>
      </c>
    </row>
    <row r="335" spans="1:7" x14ac:dyDescent="0.15">
      <c r="A335">
        <v>434</v>
      </c>
      <c r="B335" t="s">
        <v>1017</v>
      </c>
      <c r="C335" t="s">
        <v>1018</v>
      </c>
      <c r="D335" s="1" t="s">
        <v>28</v>
      </c>
      <c r="E335" s="1" t="s">
        <v>29</v>
      </c>
      <c r="F335" s="1" t="s">
        <v>28</v>
      </c>
      <c r="G335" s="1" t="s">
        <v>29</v>
      </c>
    </row>
    <row r="336" spans="1:7" x14ac:dyDescent="0.15">
      <c r="A336">
        <v>435</v>
      </c>
      <c r="B336" t="s">
        <v>460</v>
      </c>
      <c r="C336" t="s">
        <v>461</v>
      </c>
      <c r="D336" s="1" t="s">
        <v>28</v>
      </c>
      <c r="E336" s="1" t="s">
        <v>29</v>
      </c>
      <c r="F336" s="1" t="s">
        <v>28</v>
      </c>
      <c r="G336" s="1" t="s">
        <v>29</v>
      </c>
    </row>
    <row r="337" spans="1:7" x14ac:dyDescent="0.15">
      <c r="A337">
        <v>436</v>
      </c>
      <c r="B337" t="s">
        <v>462</v>
      </c>
      <c r="C337" t="s">
        <v>463</v>
      </c>
      <c r="D337" s="1" t="s">
        <v>28</v>
      </c>
      <c r="E337" s="1" t="s">
        <v>29</v>
      </c>
      <c r="F337" s="1" t="s">
        <v>29</v>
      </c>
      <c r="G337" s="1" t="s">
        <v>29</v>
      </c>
    </row>
    <row r="338" spans="1:7" x14ac:dyDescent="0.15">
      <c r="A338">
        <v>437</v>
      </c>
      <c r="B338" t="s">
        <v>464</v>
      </c>
      <c r="C338" t="s">
        <v>465</v>
      </c>
      <c r="D338" s="1" t="s">
        <v>28</v>
      </c>
      <c r="E338" s="1" t="s">
        <v>29</v>
      </c>
      <c r="F338" s="1" t="s">
        <v>29</v>
      </c>
      <c r="G338" s="1" t="s">
        <v>29</v>
      </c>
    </row>
    <row r="339" spans="1:7" x14ac:dyDescent="0.15">
      <c r="A339">
        <v>438</v>
      </c>
      <c r="B339" t="s">
        <v>466</v>
      </c>
      <c r="C339" t="s">
        <v>467</v>
      </c>
      <c r="D339" s="1" t="s">
        <v>28</v>
      </c>
      <c r="E339" s="1" t="s">
        <v>29</v>
      </c>
      <c r="F339" s="1" t="s">
        <v>29</v>
      </c>
      <c r="G339" s="1" t="s">
        <v>29</v>
      </c>
    </row>
    <row r="340" spans="1:7" x14ac:dyDescent="0.15">
      <c r="A340">
        <v>439</v>
      </c>
      <c r="B340" t="s">
        <v>468</v>
      </c>
      <c r="C340" t="s">
        <v>469</v>
      </c>
      <c r="D340" s="1" t="s">
        <v>28</v>
      </c>
      <c r="E340" s="1" t="s">
        <v>29</v>
      </c>
      <c r="F340" s="1" t="s">
        <v>29</v>
      </c>
      <c r="G340" s="1" t="s">
        <v>29</v>
      </c>
    </row>
    <row r="341" spans="1:7" x14ac:dyDescent="0.15">
      <c r="A341">
        <v>440</v>
      </c>
      <c r="B341" t="s">
        <v>1019</v>
      </c>
      <c r="C341" t="s">
        <v>1020</v>
      </c>
      <c r="D341" s="1" t="s">
        <v>29</v>
      </c>
      <c r="E341" s="1" t="s">
        <v>29</v>
      </c>
      <c r="F341" s="1" t="s">
        <v>28</v>
      </c>
      <c r="G341" s="1" t="s">
        <v>29</v>
      </c>
    </row>
    <row r="342" spans="1:7" x14ac:dyDescent="0.15">
      <c r="A342">
        <v>441</v>
      </c>
      <c r="B342" t="s">
        <v>1021</v>
      </c>
      <c r="C342" t="s">
        <v>470</v>
      </c>
      <c r="D342" s="1" t="s">
        <v>29</v>
      </c>
      <c r="E342" s="1" t="s">
        <v>29</v>
      </c>
      <c r="F342" s="1" t="s">
        <v>28</v>
      </c>
      <c r="G342" s="1" t="s">
        <v>29</v>
      </c>
    </row>
    <row r="343" spans="1:7" x14ac:dyDescent="0.15">
      <c r="A343">
        <v>442</v>
      </c>
      <c r="B343" t="s">
        <v>1022</v>
      </c>
      <c r="C343" t="s">
        <v>1023</v>
      </c>
      <c r="D343" s="1" t="s">
        <v>29</v>
      </c>
      <c r="E343" s="1" t="s">
        <v>29</v>
      </c>
      <c r="F343" s="1" t="s">
        <v>28</v>
      </c>
      <c r="G343" s="1" t="s">
        <v>29</v>
      </c>
    </row>
    <row r="344" spans="1:7" x14ac:dyDescent="0.15">
      <c r="A344">
        <v>443</v>
      </c>
      <c r="B344" t="s">
        <v>471</v>
      </c>
      <c r="C344" t="s">
        <v>472</v>
      </c>
      <c r="D344" s="1" t="s">
        <v>29</v>
      </c>
      <c r="E344" s="1" t="s">
        <v>29</v>
      </c>
      <c r="F344" s="1" t="s">
        <v>28</v>
      </c>
      <c r="G344" s="1" t="s">
        <v>29</v>
      </c>
    </row>
    <row r="345" spans="1:7" x14ac:dyDescent="0.15">
      <c r="A345">
        <v>444</v>
      </c>
      <c r="B345" t="s">
        <v>473</v>
      </c>
      <c r="C345" t="s">
        <v>474</v>
      </c>
      <c r="D345" s="1" t="s">
        <v>28</v>
      </c>
      <c r="E345" s="1" t="s">
        <v>29</v>
      </c>
      <c r="F345" s="1" t="s">
        <v>28</v>
      </c>
      <c r="G345" s="1" t="s">
        <v>29</v>
      </c>
    </row>
    <row r="346" spans="1:7" x14ac:dyDescent="0.15">
      <c r="A346">
        <v>445</v>
      </c>
      <c r="B346" t="s">
        <v>475</v>
      </c>
      <c r="C346" t="s">
        <v>476</v>
      </c>
      <c r="D346" s="1" t="s">
        <v>28</v>
      </c>
      <c r="E346" s="1" t="s">
        <v>29</v>
      </c>
      <c r="F346" s="1" t="s">
        <v>28</v>
      </c>
      <c r="G346" s="1" t="s">
        <v>29</v>
      </c>
    </row>
    <row r="347" spans="1:7" x14ac:dyDescent="0.15">
      <c r="A347">
        <v>446</v>
      </c>
      <c r="B347" t="s">
        <v>477</v>
      </c>
      <c r="C347" t="s">
        <v>478</v>
      </c>
      <c r="D347" s="1" t="s">
        <v>29</v>
      </c>
      <c r="E347" s="1" t="s">
        <v>29</v>
      </c>
      <c r="F347" s="1" t="s">
        <v>28</v>
      </c>
      <c r="G347" s="1" t="s">
        <v>29</v>
      </c>
    </row>
    <row r="348" spans="1:7" x14ac:dyDescent="0.15">
      <c r="A348">
        <v>447</v>
      </c>
      <c r="B348" t="s">
        <v>479</v>
      </c>
      <c r="C348" t="s">
        <v>480</v>
      </c>
      <c r="D348" s="1" t="s">
        <v>28</v>
      </c>
      <c r="E348" s="1" t="s">
        <v>29</v>
      </c>
      <c r="F348" s="1" t="s">
        <v>28</v>
      </c>
      <c r="G348" s="1" t="s">
        <v>29</v>
      </c>
    </row>
    <row r="349" spans="1:7" x14ac:dyDescent="0.15">
      <c r="A349">
        <v>448</v>
      </c>
      <c r="B349" t="s">
        <v>481</v>
      </c>
      <c r="C349" t="s">
        <v>482</v>
      </c>
      <c r="D349" s="1" t="s">
        <v>28</v>
      </c>
      <c r="E349" s="1" t="s">
        <v>29</v>
      </c>
      <c r="F349" s="1" t="s">
        <v>28</v>
      </c>
      <c r="G349" s="1" t="s">
        <v>29</v>
      </c>
    </row>
    <row r="350" spans="1:7" x14ac:dyDescent="0.15">
      <c r="A350">
        <v>449</v>
      </c>
      <c r="B350" t="s">
        <v>483</v>
      </c>
      <c r="C350" t="s">
        <v>484</v>
      </c>
      <c r="D350" s="1" t="s">
        <v>28</v>
      </c>
      <c r="E350" s="1" t="s">
        <v>29</v>
      </c>
      <c r="F350" s="1" t="s">
        <v>28</v>
      </c>
      <c r="G350" s="1" t="s">
        <v>29</v>
      </c>
    </row>
    <row r="351" spans="1:7" x14ac:dyDescent="0.15">
      <c r="A351">
        <v>450</v>
      </c>
      <c r="B351" t="s">
        <v>485</v>
      </c>
      <c r="C351" t="s">
        <v>486</v>
      </c>
      <c r="D351" s="1" t="s">
        <v>29</v>
      </c>
      <c r="E351" s="1" t="s">
        <v>29</v>
      </c>
      <c r="F351" s="1" t="s">
        <v>28</v>
      </c>
      <c r="G351" s="1" t="s">
        <v>29</v>
      </c>
    </row>
    <row r="352" spans="1:7" x14ac:dyDescent="0.15">
      <c r="A352">
        <v>451</v>
      </c>
      <c r="B352" t="s">
        <v>487</v>
      </c>
      <c r="C352" t="s">
        <v>488</v>
      </c>
      <c r="D352" s="1" t="s">
        <v>29</v>
      </c>
      <c r="E352" s="1" t="s">
        <v>29</v>
      </c>
      <c r="F352" s="1" t="s">
        <v>28</v>
      </c>
      <c r="G352" s="1" t="s">
        <v>29</v>
      </c>
    </row>
    <row r="353" spans="1:7" x14ac:dyDescent="0.15">
      <c r="A353">
        <v>452</v>
      </c>
      <c r="B353" t="s">
        <v>1024</v>
      </c>
      <c r="C353" t="s">
        <v>489</v>
      </c>
      <c r="D353" s="1" t="s">
        <v>29</v>
      </c>
      <c r="E353" s="1" t="s">
        <v>29</v>
      </c>
      <c r="F353" s="1" t="s">
        <v>28</v>
      </c>
      <c r="G353" s="1" t="s">
        <v>29</v>
      </c>
    </row>
    <row r="354" spans="1:7" x14ac:dyDescent="0.15">
      <c r="A354">
        <v>453</v>
      </c>
      <c r="B354" t="s">
        <v>490</v>
      </c>
      <c r="C354" t="s">
        <v>491</v>
      </c>
      <c r="D354" s="1" t="s">
        <v>29</v>
      </c>
      <c r="E354" s="1" t="s">
        <v>29</v>
      </c>
      <c r="F354" s="1" t="s">
        <v>28</v>
      </c>
      <c r="G354" s="1" t="s">
        <v>29</v>
      </c>
    </row>
    <row r="355" spans="1:7" x14ac:dyDescent="0.15">
      <c r="A355">
        <v>454</v>
      </c>
      <c r="B355" t="s">
        <v>1262</v>
      </c>
      <c r="C355" t="s">
        <v>1263</v>
      </c>
      <c r="D355" s="1" t="s">
        <v>29</v>
      </c>
      <c r="E355" s="1" t="s">
        <v>29</v>
      </c>
      <c r="F355" s="1" t="s">
        <v>28</v>
      </c>
      <c r="G355" s="1" t="s">
        <v>29</v>
      </c>
    </row>
    <row r="356" spans="1:7" x14ac:dyDescent="0.15">
      <c r="A356">
        <v>455</v>
      </c>
      <c r="B356" t="s">
        <v>821</v>
      </c>
      <c r="C356" t="s">
        <v>1025</v>
      </c>
      <c r="D356" s="1" t="s">
        <v>29</v>
      </c>
      <c r="E356" s="1" t="s">
        <v>29</v>
      </c>
      <c r="F356" s="1" t="s">
        <v>28</v>
      </c>
      <c r="G356" s="1" t="s">
        <v>29</v>
      </c>
    </row>
    <row r="357" spans="1:7" x14ac:dyDescent="0.15">
      <c r="A357">
        <v>456</v>
      </c>
      <c r="B357" t="s">
        <v>492</v>
      </c>
      <c r="C357" t="s">
        <v>493</v>
      </c>
      <c r="D357" s="1" t="s">
        <v>29</v>
      </c>
      <c r="E357" s="1" t="s">
        <v>29</v>
      </c>
      <c r="F357" s="1" t="s">
        <v>28</v>
      </c>
      <c r="G357" s="1" t="s">
        <v>29</v>
      </c>
    </row>
    <row r="358" spans="1:7" x14ac:dyDescent="0.15">
      <c r="A358">
        <v>457</v>
      </c>
      <c r="B358" t="s">
        <v>494</v>
      </c>
      <c r="C358" t="s">
        <v>495</v>
      </c>
      <c r="D358" s="1" t="s">
        <v>29</v>
      </c>
      <c r="E358" s="1" t="s">
        <v>29</v>
      </c>
      <c r="F358" s="1" t="s">
        <v>28</v>
      </c>
      <c r="G358" s="1" t="s">
        <v>29</v>
      </c>
    </row>
    <row r="359" spans="1:7" x14ac:dyDescent="0.15">
      <c r="A359">
        <v>458</v>
      </c>
      <c r="B359" t="s">
        <v>496</v>
      </c>
      <c r="C359" t="s">
        <v>497</v>
      </c>
      <c r="D359" s="1" t="s">
        <v>29</v>
      </c>
      <c r="E359" s="1" t="s">
        <v>29</v>
      </c>
      <c r="F359" s="1" t="s">
        <v>28</v>
      </c>
      <c r="G359" s="1" t="s">
        <v>29</v>
      </c>
    </row>
    <row r="360" spans="1:7" x14ac:dyDescent="0.15">
      <c r="A360">
        <v>459</v>
      </c>
      <c r="B360" t="s">
        <v>1026</v>
      </c>
      <c r="C360" t="s">
        <v>1027</v>
      </c>
      <c r="D360" s="1" t="s">
        <v>29</v>
      </c>
      <c r="E360" s="1" t="s">
        <v>29</v>
      </c>
      <c r="F360" s="1" t="s">
        <v>28</v>
      </c>
      <c r="G360" s="1" t="s">
        <v>29</v>
      </c>
    </row>
    <row r="361" spans="1:7" x14ac:dyDescent="0.15">
      <c r="A361">
        <v>460</v>
      </c>
      <c r="B361" t="s">
        <v>1028</v>
      </c>
      <c r="C361" t="s">
        <v>1029</v>
      </c>
      <c r="D361" s="1" t="s">
        <v>29</v>
      </c>
      <c r="E361" s="1" t="s">
        <v>29</v>
      </c>
      <c r="F361" s="1" t="s">
        <v>28</v>
      </c>
      <c r="G361" s="1" t="s">
        <v>29</v>
      </c>
    </row>
    <row r="362" spans="1:7" x14ac:dyDescent="0.15">
      <c r="A362">
        <v>461</v>
      </c>
      <c r="B362" t="s">
        <v>1030</v>
      </c>
      <c r="C362" t="s">
        <v>498</v>
      </c>
      <c r="D362" s="1" t="s">
        <v>28</v>
      </c>
      <c r="E362" s="1" t="s">
        <v>29</v>
      </c>
      <c r="F362" s="1" t="s">
        <v>28</v>
      </c>
      <c r="G362" s="1" t="s">
        <v>29</v>
      </c>
    </row>
    <row r="363" spans="1:7" x14ac:dyDescent="0.15">
      <c r="A363">
        <v>462</v>
      </c>
      <c r="B363" t="s">
        <v>499</v>
      </c>
      <c r="C363" t="s">
        <v>500</v>
      </c>
      <c r="D363" s="1" t="s">
        <v>28</v>
      </c>
      <c r="E363" s="1" t="s">
        <v>29</v>
      </c>
      <c r="F363" s="1" t="s">
        <v>29</v>
      </c>
      <c r="G363" s="1" t="s">
        <v>29</v>
      </c>
    </row>
    <row r="364" spans="1:7" x14ac:dyDescent="0.15">
      <c r="A364">
        <v>463</v>
      </c>
      <c r="B364" t="s">
        <v>1031</v>
      </c>
      <c r="C364" t="s">
        <v>1032</v>
      </c>
      <c r="D364" s="1" t="s">
        <v>28</v>
      </c>
      <c r="E364" s="1" t="s">
        <v>29</v>
      </c>
      <c r="F364" s="1" t="s">
        <v>28</v>
      </c>
      <c r="G364" s="1" t="s">
        <v>29</v>
      </c>
    </row>
    <row r="365" spans="1:7" x14ac:dyDescent="0.15">
      <c r="A365">
        <v>464</v>
      </c>
      <c r="B365" t="s">
        <v>501</v>
      </c>
      <c r="C365" t="s">
        <v>502</v>
      </c>
      <c r="D365" s="1" t="s">
        <v>28</v>
      </c>
      <c r="E365" s="1" t="s">
        <v>29</v>
      </c>
      <c r="F365" s="1" t="s">
        <v>29</v>
      </c>
      <c r="G365" s="1" t="s">
        <v>29</v>
      </c>
    </row>
    <row r="366" spans="1:7" x14ac:dyDescent="0.15">
      <c r="A366">
        <v>465</v>
      </c>
      <c r="B366" t="s">
        <v>1033</v>
      </c>
      <c r="C366" t="s">
        <v>1034</v>
      </c>
      <c r="D366" s="1" t="s">
        <v>29</v>
      </c>
      <c r="E366" s="1" t="s">
        <v>29</v>
      </c>
      <c r="F366" s="1" t="s">
        <v>29</v>
      </c>
      <c r="G366" s="1" t="s">
        <v>29</v>
      </c>
    </row>
    <row r="367" spans="1:7" x14ac:dyDescent="0.15">
      <c r="A367">
        <v>466</v>
      </c>
      <c r="B367" t="s">
        <v>1035</v>
      </c>
      <c r="C367" t="s">
        <v>1036</v>
      </c>
      <c r="D367" s="1" t="s">
        <v>29</v>
      </c>
      <c r="E367" s="1" t="s">
        <v>29</v>
      </c>
      <c r="F367" s="1" t="s">
        <v>28</v>
      </c>
      <c r="G367" s="1" t="s">
        <v>29</v>
      </c>
    </row>
    <row r="368" spans="1:7" x14ac:dyDescent="0.15">
      <c r="A368">
        <v>467</v>
      </c>
      <c r="B368" t="s">
        <v>1313</v>
      </c>
      <c r="C368" t="s">
        <v>1037</v>
      </c>
      <c r="D368" s="1" t="s">
        <v>29</v>
      </c>
      <c r="E368" s="1" t="s">
        <v>29</v>
      </c>
      <c r="F368" s="1" t="s">
        <v>29</v>
      </c>
      <c r="G368" s="1" t="s">
        <v>29</v>
      </c>
    </row>
    <row r="369" spans="1:7" x14ac:dyDescent="0.15">
      <c r="A369">
        <v>468</v>
      </c>
      <c r="B369" t="s">
        <v>1038</v>
      </c>
      <c r="C369" t="s">
        <v>1039</v>
      </c>
      <c r="D369" s="1" t="s">
        <v>28</v>
      </c>
      <c r="E369" s="1" t="s">
        <v>29</v>
      </c>
      <c r="F369" s="1" t="s">
        <v>28</v>
      </c>
      <c r="G369" s="1" t="s">
        <v>29</v>
      </c>
    </row>
    <row r="370" spans="1:7" x14ac:dyDescent="0.15">
      <c r="A370">
        <v>469</v>
      </c>
      <c r="B370" t="s">
        <v>503</v>
      </c>
      <c r="C370" t="s">
        <v>504</v>
      </c>
      <c r="D370" s="1" t="s">
        <v>29</v>
      </c>
      <c r="E370" s="1" t="s">
        <v>29</v>
      </c>
      <c r="F370" s="1" t="s">
        <v>28</v>
      </c>
      <c r="G370" s="1" t="s">
        <v>29</v>
      </c>
    </row>
    <row r="371" spans="1:7" x14ac:dyDescent="0.15">
      <c r="A371">
        <v>470</v>
      </c>
      <c r="B371" t="s">
        <v>1040</v>
      </c>
      <c r="C371" t="s">
        <v>1041</v>
      </c>
      <c r="D371" s="1" t="s">
        <v>28</v>
      </c>
      <c r="E371" s="1" t="s">
        <v>29</v>
      </c>
      <c r="F371" s="1" t="s">
        <v>28</v>
      </c>
      <c r="G371" s="1" t="s">
        <v>29</v>
      </c>
    </row>
    <row r="372" spans="1:7" x14ac:dyDescent="0.15">
      <c r="A372">
        <v>471</v>
      </c>
      <c r="B372" t="s">
        <v>1042</v>
      </c>
      <c r="C372" t="s">
        <v>1043</v>
      </c>
      <c r="D372" s="1" t="s">
        <v>29</v>
      </c>
      <c r="E372" s="1" t="s">
        <v>29</v>
      </c>
      <c r="F372" s="1" t="s">
        <v>28</v>
      </c>
      <c r="G372" s="1" t="s">
        <v>29</v>
      </c>
    </row>
    <row r="373" spans="1:7" x14ac:dyDescent="0.15">
      <c r="A373">
        <v>472</v>
      </c>
      <c r="B373" t="s">
        <v>505</v>
      </c>
      <c r="C373" t="s">
        <v>1044</v>
      </c>
      <c r="D373" s="1" t="s">
        <v>28</v>
      </c>
      <c r="E373" s="1" t="s">
        <v>29</v>
      </c>
      <c r="F373" s="1" t="s">
        <v>28</v>
      </c>
      <c r="G373" s="1" t="s">
        <v>29</v>
      </c>
    </row>
    <row r="374" spans="1:7" x14ac:dyDescent="0.15">
      <c r="A374">
        <v>473</v>
      </c>
      <c r="B374" t="s">
        <v>1045</v>
      </c>
      <c r="C374" t="s">
        <v>1046</v>
      </c>
      <c r="D374" s="1" t="s">
        <v>28</v>
      </c>
      <c r="E374" s="1" t="s">
        <v>29</v>
      </c>
      <c r="F374" s="1" t="s">
        <v>28</v>
      </c>
      <c r="G374" s="1" t="s">
        <v>29</v>
      </c>
    </row>
    <row r="375" spans="1:7" x14ac:dyDescent="0.15">
      <c r="A375">
        <v>474</v>
      </c>
      <c r="B375" t="s">
        <v>1264</v>
      </c>
      <c r="C375" t="s">
        <v>1047</v>
      </c>
      <c r="D375" s="1" t="s">
        <v>28</v>
      </c>
      <c r="E375" s="1" t="s">
        <v>29</v>
      </c>
      <c r="F375" s="1" t="s">
        <v>28</v>
      </c>
      <c r="G375" s="1" t="s">
        <v>29</v>
      </c>
    </row>
    <row r="376" spans="1:7" x14ac:dyDescent="0.15">
      <c r="A376">
        <v>475</v>
      </c>
      <c r="B376" t="s">
        <v>1048</v>
      </c>
      <c r="C376" t="s">
        <v>1049</v>
      </c>
      <c r="D376" s="1" t="s">
        <v>28</v>
      </c>
      <c r="E376" s="1" t="s">
        <v>29</v>
      </c>
      <c r="F376" s="1" t="s">
        <v>28</v>
      </c>
      <c r="G376" s="1" t="s">
        <v>29</v>
      </c>
    </row>
    <row r="377" spans="1:7" x14ac:dyDescent="0.15">
      <c r="A377">
        <v>476</v>
      </c>
      <c r="B377" t="s">
        <v>1050</v>
      </c>
      <c r="C377" t="s">
        <v>1051</v>
      </c>
      <c r="D377" s="1" t="s">
        <v>28</v>
      </c>
      <c r="E377" s="1" t="s">
        <v>29</v>
      </c>
      <c r="F377" s="1" t="s">
        <v>28</v>
      </c>
      <c r="G377" s="1" t="s">
        <v>29</v>
      </c>
    </row>
    <row r="378" spans="1:7" x14ac:dyDescent="0.15">
      <c r="A378">
        <v>477</v>
      </c>
      <c r="B378" t="s">
        <v>1052</v>
      </c>
      <c r="C378" t="s">
        <v>1053</v>
      </c>
      <c r="D378" s="1" t="s">
        <v>28</v>
      </c>
      <c r="E378" s="1" t="s">
        <v>29</v>
      </c>
      <c r="F378" s="1" t="s">
        <v>28</v>
      </c>
      <c r="G378" s="1" t="s">
        <v>29</v>
      </c>
    </row>
    <row r="379" spans="1:7" x14ac:dyDescent="0.15">
      <c r="A379">
        <v>478</v>
      </c>
      <c r="B379" t="s">
        <v>506</v>
      </c>
      <c r="C379" t="s">
        <v>507</v>
      </c>
      <c r="D379" s="1" t="s">
        <v>28</v>
      </c>
      <c r="E379" s="1" t="s">
        <v>29</v>
      </c>
      <c r="F379" s="1" t="s">
        <v>29</v>
      </c>
      <c r="G379" s="1" t="s">
        <v>29</v>
      </c>
    </row>
    <row r="380" spans="1:7" x14ac:dyDescent="0.15">
      <c r="A380">
        <v>479</v>
      </c>
      <c r="B380" t="s">
        <v>1265</v>
      </c>
      <c r="C380" t="s">
        <v>1266</v>
      </c>
      <c r="D380" s="1" t="s">
        <v>28</v>
      </c>
      <c r="E380" s="1" t="s">
        <v>29</v>
      </c>
      <c r="F380" s="1" t="s">
        <v>29</v>
      </c>
      <c r="G380" s="1" t="s">
        <v>29</v>
      </c>
    </row>
    <row r="381" spans="1:7" x14ac:dyDescent="0.15">
      <c r="A381">
        <v>480</v>
      </c>
      <c r="B381" t="s">
        <v>508</v>
      </c>
      <c r="C381" t="s">
        <v>509</v>
      </c>
      <c r="D381" s="1" t="s">
        <v>28</v>
      </c>
      <c r="E381" s="1" t="s">
        <v>29</v>
      </c>
      <c r="F381" s="1" t="s">
        <v>29</v>
      </c>
      <c r="G381" s="1" t="s">
        <v>29</v>
      </c>
    </row>
    <row r="382" spans="1:7" x14ac:dyDescent="0.15">
      <c r="A382">
        <v>481</v>
      </c>
      <c r="B382" t="s">
        <v>1054</v>
      </c>
      <c r="C382" t="s">
        <v>1055</v>
      </c>
      <c r="D382" s="1" t="s">
        <v>28</v>
      </c>
      <c r="E382" s="1" t="s">
        <v>29</v>
      </c>
      <c r="F382" s="1" t="s">
        <v>29</v>
      </c>
      <c r="G382" s="1" t="s">
        <v>29</v>
      </c>
    </row>
    <row r="383" spans="1:7" x14ac:dyDescent="0.15">
      <c r="A383">
        <v>482</v>
      </c>
      <c r="B383" t="s">
        <v>1056</v>
      </c>
      <c r="C383" t="s">
        <v>510</v>
      </c>
      <c r="D383" s="1" t="s">
        <v>28</v>
      </c>
      <c r="E383" s="1" t="s">
        <v>29</v>
      </c>
      <c r="F383" s="1" t="s">
        <v>29</v>
      </c>
      <c r="G383" s="1" t="s">
        <v>29</v>
      </c>
    </row>
    <row r="384" spans="1:7" x14ac:dyDescent="0.15">
      <c r="A384">
        <v>483</v>
      </c>
      <c r="B384" t="s">
        <v>1057</v>
      </c>
      <c r="C384" t="s">
        <v>1058</v>
      </c>
      <c r="D384" s="1" t="s">
        <v>28</v>
      </c>
      <c r="E384" s="1" t="s">
        <v>29</v>
      </c>
      <c r="F384" s="1" t="s">
        <v>29</v>
      </c>
      <c r="G384" s="1" t="s">
        <v>29</v>
      </c>
    </row>
    <row r="385" spans="1:7" x14ac:dyDescent="0.15">
      <c r="A385">
        <v>484</v>
      </c>
      <c r="B385" t="s">
        <v>511</v>
      </c>
      <c r="C385" t="s">
        <v>512</v>
      </c>
      <c r="D385" s="1" t="s">
        <v>28</v>
      </c>
      <c r="E385" s="1" t="s">
        <v>29</v>
      </c>
      <c r="F385" s="1" t="s">
        <v>29</v>
      </c>
      <c r="G385" s="1" t="s">
        <v>29</v>
      </c>
    </row>
    <row r="386" spans="1:7" x14ac:dyDescent="0.15">
      <c r="A386">
        <v>485</v>
      </c>
      <c r="B386" t="s">
        <v>513</v>
      </c>
      <c r="C386" t="s">
        <v>514</v>
      </c>
      <c r="D386" s="1" t="s">
        <v>28</v>
      </c>
      <c r="E386" s="1" t="s">
        <v>29</v>
      </c>
      <c r="F386" s="1" t="s">
        <v>29</v>
      </c>
      <c r="G386" s="1" t="s">
        <v>29</v>
      </c>
    </row>
    <row r="387" spans="1:7" x14ac:dyDescent="0.15">
      <c r="A387">
        <v>486</v>
      </c>
      <c r="B387" t="s">
        <v>1059</v>
      </c>
      <c r="C387" t="s">
        <v>1060</v>
      </c>
      <c r="D387" s="1" t="s">
        <v>28</v>
      </c>
      <c r="E387" s="1" t="s">
        <v>29</v>
      </c>
      <c r="F387" s="1" t="s">
        <v>29</v>
      </c>
      <c r="G387" s="1" t="s">
        <v>29</v>
      </c>
    </row>
    <row r="388" spans="1:7" x14ac:dyDescent="0.15">
      <c r="A388">
        <v>487</v>
      </c>
      <c r="B388" t="s">
        <v>515</v>
      </c>
      <c r="C388" t="s">
        <v>516</v>
      </c>
      <c r="D388" s="1" t="s">
        <v>28</v>
      </c>
      <c r="E388" s="1" t="s">
        <v>29</v>
      </c>
      <c r="F388" s="1" t="s">
        <v>29</v>
      </c>
      <c r="G388" s="1" t="s">
        <v>29</v>
      </c>
    </row>
    <row r="389" spans="1:7" x14ac:dyDescent="0.15">
      <c r="A389">
        <v>488</v>
      </c>
      <c r="B389" t="s">
        <v>1267</v>
      </c>
      <c r="C389" t="s">
        <v>1268</v>
      </c>
      <c r="D389" s="1" t="s">
        <v>28</v>
      </c>
      <c r="E389" s="1" t="s">
        <v>29</v>
      </c>
      <c r="F389" s="1" t="s">
        <v>29</v>
      </c>
      <c r="G389" s="1" t="s">
        <v>29</v>
      </c>
    </row>
    <row r="390" spans="1:7" x14ac:dyDescent="0.15">
      <c r="A390">
        <v>489</v>
      </c>
      <c r="B390" t="s">
        <v>1358</v>
      </c>
      <c r="C390" t="s">
        <v>1359</v>
      </c>
      <c r="D390" s="1" t="s">
        <v>28</v>
      </c>
      <c r="E390" s="1" t="s">
        <v>29</v>
      </c>
      <c r="F390" s="1" t="s">
        <v>29</v>
      </c>
      <c r="G390" s="1" t="s">
        <v>29</v>
      </c>
    </row>
    <row r="391" spans="1:7" x14ac:dyDescent="0.15">
      <c r="A391">
        <v>490</v>
      </c>
      <c r="B391" t="s">
        <v>517</v>
      </c>
      <c r="C391" t="s">
        <v>518</v>
      </c>
      <c r="D391" s="1" t="s">
        <v>28</v>
      </c>
      <c r="E391" s="1" t="s">
        <v>29</v>
      </c>
      <c r="F391" s="1" t="s">
        <v>29</v>
      </c>
      <c r="G391" s="1" t="s">
        <v>29</v>
      </c>
    </row>
    <row r="392" spans="1:7" x14ac:dyDescent="0.15">
      <c r="A392">
        <v>491</v>
      </c>
      <c r="B392" t="s">
        <v>519</v>
      </c>
      <c r="C392" t="s">
        <v>520</v>
      </c>
      <c r="D392" s="1" t="s">
        <v>28</v>
      </c>
      <c r="E392" s="1" t="s">
        <v>29</v>
      </c>
      <c r="F392" s="1" t="s">
        <v>29</v>
      </c>
      <c r="G392" s="1" t="s">
        <v>29</v>
      </c>
    </row>
    <row r="393" spans="1:7" x14ac:dyDescent="0.15">
      <c r="A393">
        <v>492</v>
      </c>
      <c r="B393" t="s">
        <v>521</v>
      </c>
      <c r="C393" t="s">
        <v>522</v>
      </c>
      <c r="D393" s="1" t="s">
        <v>29</v>
      </c>
      <c r="E393" s="1" t="s">
        <v>29</v>
      </c>
      <c r="F393" s="1" t="s">
        <v>28</v>
      </c>
      <c r="G393" s="1" t="s">
        <v>29</v>
      </c>
    </row>
    <row r="394" spans="1:7" x14ac:dyDescent="0.15">
      <c r="A394">
        <v>493</v>
      </c>
      <c r="B394" t="s">
        <v>1061</v>
      </c>
      <c r="C394" t="s">
        <v>1062</v>
      </c>
      <c r="D394" s="1" t="s">
        <v>28</v>
      </c>
      <c r="E394" s="1" t="s">
        <v>29</v>
      </c>
      <c r="F394" s="1" t="s">
        <v>29</v>
      </c>
      <c r="G394" s="1" t="s">
        <v>29</v>
      </c>
    </row>
    <row r="395" spans="1:7" x14ac:dyDescent="0.15">
      <c r="A395">
        <v>494</v>
      </c>
      <c r="B395" t="s">
        <v>523</v>
      </c>
      <c r="C395" t="s">
        <v>524</v>
      </c>
      <c r="D395" s="1" t="s">
        <v>29</v>
      </c>
      <c r="E395" s="1" t="s">
        <v>29</v>
      </c>
      <c r="F395" s="1" t="s">
        <v>28</v>
      </c>
      <c r="G395" s="1" t="s">
        <v>29</v>
      </c>
    </row>
    <row r="396" spans="1:7" x14ac:dyDescent="0.15">
      <c r="A396">
        <v>495</v>
      </c>
      <c r="B396" t="s">
        <v>1063</v>
      </c>
      <c r="C396" t="s">
        <v>525</v>
      </c>
      <c r="D396" s="1" t="s">
        <v>29</v>
      </c>
      <c r="E396" s="1" t="s">
        <v>29</v>
      </c>
      <c r="F396" s="1" t="s">
        <v>28</v>
      </c>
      <c r="G396" s="1" t="s">
        <v>29</v>
      </c>
    </row>
    <row r="397" spans="1:7" x14ac:dyDescent="0.15">
      <c r="A397">
        <v>496</v>
      </c>
      <c r="B397" t="s">
        <v>1064</v>
      </c>
      <c r="C397" t="s">
        <v>1065</v>
      </c>
      <c r="D397" s="1" t="s">
        <v>28</v>
      </c>
      <c r="E397" s="1" t="s">
        <v>29</v>
      </c>
      <c r="F397" s="1" t="s">
        <v>29</v>
      </c>
      <c r="G397" s="1" t="s">
        <v>29</v>
      </c>
    </row>
    <row r="398" spans="1:7" x14ac:dyDescent="0.15">
      <c r="A398">
        <v>497</v>
      </c>
      <c r="B398" t="s">
        <v>1360</v>
      </c>
      <c r="C398" t="s">
        <v>1361</v>
      </c>
      <c r="D398" s="1" t="s">
        <v>28</v>
      </c>
      <c r="E398" s="1" t="s">
        <v>29</v>
      </c>
      <c r="F398" s="1" t="s">
        <v>29</v>
      </c>
      <c r="G398" s="1" t="s">
        <v>29</v>
      </c>
    </row>
    <row r="399" spans="1:7" x14ac:dyDescent="0.15">
      <c r="A399">
        <v>498</v>
      </c>
      <c r="B399" t="s">
        <v>1066</v>
      </c>
      <c r="C399" t="s">
        <v>1067</v>
      </c>
      <c r="D399" s="1" t="s">
        <v>28</v>
      </c>
      <c r="E399" s="1" t="s">
        <v>29</v>
      </c>
      <c r="F399" s="1" t="s">
        <v>28</v>
      </c>
      <c r="G399" s="1" t="s">
        <v>29</v>
      </c>
    </row>
    <row r="400" spans="1:7" x14ac:dyDescent="0.15">
      <c r="A400">
        <v>499</v>
      </c>
      <c r="B400" t="s">
        <v>526</v>
      </c>
      <c r="C400" t="s">
        <v>527</v>
      </c>
      <c r="D400" s="1" t="s">
        <v>28</v>
      </c>
      <c r="E400" s="1" t="s">
        <v>29</v>
      </c>
      <c r="F400" s="1" t="s">
        <v>29</v>
      </c>
      <c r="G400" s="1" t="s">
        <v>29</v>
      </c>
    </row>
    <row r="401" spans="1:7" x14ac:dyDescent="0.15">
      <c r="A401">
        <v>500</v>
      </c>
      <c r="B401" t="s">
        <v>1269</v>
      </c>
      <c r="C401" t="s">
        <v>1270</v>
      </c>
      <c r="D401" s="1" t="s">
        <v>28</v>
      </c>
      <c r="E401" s="1" t="s">
        <v>29</v>
      </c>
      <c r="F401" s="1" t="s">
        <v>29</v>
      </c>
      <c r="G401" s="1" t="s">
        <v>29</v>
      </c>
    </row>
    <row r="402" spans="1:7" x14ac:dyDescent="0.15">
      <c r="A402">
        <v>501</v>
      </c>
      <c r="B402" t="s">
        <v>1362</v>
      </c>
      <c r="C402" t="s">
        <v>1363</v>
      </c>
      <c r="D402" s="1" t="s">
        <v>28</v>
      </c>
      <c r="E402" s="1" t="s">
        <v>29</v>
      </c>
      <c r="F402" s="1" t="s">
        <v>29</v>
      </c>
      <c r="G402" s="1" t="s">
        <v>29</v>
      </c>
    </row>
    <row r="403" spans="1:7" x14ac:dyDescent="0.15">
      <c r="A403">
        <v>502</v>
      </c>
      <c r="B403" t="s">
        <v>528</v>
      </c>
      <c r="C403" t="s">
        <v>529</v>
      </c>
      <c r="D403" s="1" t="s">
        <v>28</v>
      </c>
      <c r="E403" s="1" t="s">
        <v>29</v>
      </c>
      <c r="F403" s="1" t="s">
        <v>29</v>
      </c>
      <c r="G403" s="1" t="s">
        <v>29</v>
      </c>
    </row>
    <row r="404" spans="1:7" x14ac:dyDescent="0.15">
      <c r="A404">
        <v>503</v>
      </c>
      <c r="B404" t="s">
        <v>1068</v>
      </c>
      <c r="C404" t="s">
        <v>530</v>
      </c>
      <c r="D404" s="1" t="s">
        <v>28</v>
      </c>
      <c r="E404" s="1" t="s">
        <v>29</v>
      </c>
      <c r="F404" s="1" t="s">
        <v>29</v>
      </c>
      <c r="G404" s="1" t="s">
        <v>29</v>
      </c>
    </row>
    <row r="405" spans="1:7" x14ac:dyDescent="0.15">
      <c r="A405">
        <v>504</v>
      </c>
      <c r="B405" t="s">
        <v>1364</v>
      </c>
      <c r="C405" t="s">
        <v>1365</v>
      </c>
      <c r="D405" s="1" t="s">
        <v>28</v>
      </c>
      <c r="E405" s="1" t="s">
        <v>29</v>
      </c>
      <c r="F405" s="1" t="s">
        <v>28</v>
      </c>
      <c r="G405" s="1" t="s">
        <v>29</v>
      </c>
    </row>
    <row r="406" spans="1:7" x14ac:dyDescent="0.15">
      <c r="A406">
        <v>505</v>
      </c>
      <c r="B406" t="s">
        <v>1069</v>
      </c>
      <c r="C406" t="s">
        <v>1070</v>
      </c>
      <c r="D406" s="1" t="s">
        <v>29</v>
      </c>
      <c r="E406" s="1" t="s">
        <v>29</v>
      </c>
      <c r="F406" s="1" t="s">
        <v>28</v>
      </c>
      <c r="G406" s="1" t="s">
        <v>29</v>
      </c>
    </row>
    <row r="407" spans="1:7" x14ac:dyDescent="0.15">
      <c r="A407">
        <v>506</v>
      </c>
      <c r="B407" t="s">
        <v>1071</v>
      </c>
      <c r="C407" t="s">
        <v>1072</v>
      </c>
      <c r="D407" s="1" t="s">
        <v>28</v>
      </c>
      <c r="E407" s="1" t="s">
        <v>29</v>
      </c>
      <c r="F407" s="1" t="s">
        <v>29</v>
      </c>
      <c r="G407" s="1" t="s">
        <v>29</v>
      </c>
    </row>
    <row r="408" spans="1:7" x14ac:dyDescent="0.15">
      <c r="A408">
        <v>507</v>
      </c>
      <c r="B408" t="s">
        <v>531</v>
      </c>
      <c r="C408" t="s">
        <v>532</v>
      </c>
      <c r="D408" s="1" t="s">
        <v>29</v>
      </c>
      <c r="E408" s="1" t="s">
        <v>29</v>
      </c>
      <c r="F408" s="1" t="s">
        <v>28</v>
      </c>
      <c r="G408" s="1" t="s">
        <v>29</v>
      </c>
    </row>
    <row r="409" spans="1:7" x14ac:dyDescent="0.15">
      <c r="A409">
        <v>508</v>
      </c>
      <c r="B409" t="s">
        <v>533</v>
      </c>
      <c r="C409" t="s">
        <v>534</v>
      </c>
      <c r="D409" s="1" t="s">
        <v>29</v>
      </c>
      <c r="E409" s="1" t="s">
        <v>29</v>
      </c>
      <c r="F409" s="1" t="s">
        <v>28</v>
      </c>
      <c r="G409" s="1" t="s">
        <v>29</v>
      </c>
    </row>
    <row r="410" spans="1:7" x14ac:dyDescent="0.15">
      <c r="A410">
        <v>509</v>
      </c>
      <c r="B410" t="s">
        <v>1073</v>
      </c>
      <c r="C410" t="s">
        <v>1074</v>
      </c>
      <c r="D410" s="1" t="s">
        <v>28</v>
      </c>
      <c r="E410" s="1" t="s">
        <v>29</v>
      </c>
      <c r="F410" s="1" t="s">
        <v>28</v>
      </c>
      <c r="G410" s="1" t="s">
        <v>29</v>
      </c>
    </row>
    <row r="411" spans="1:7" x14ac:dyDescent="0.15">
      <c r="A411">
        <v>510</v>
      </c>
      <c r="B411" t="s">
        <v>1271</v>
      </c>
      <c r="C411" t="s">
        <v>1272</v>
      </c>
      <c r="D411" s="1" t="s">
        <v>29</v>
      </c>
      <c r="E411" s="1" t="s">
        <v>29</v>
      </c>
      <c r="F411" s="1" t="s">
        <v>28</v>
      </c>
      <c r="G411" s="1" t="s">
        <v>29</v>
      </c>
    </row>
    <row r="412" spans="1:7" x14ac:dyDescent="0.15">
      <c r="A412">
        <v>511</v>
      </c>
      <c r="B412" t="s">
        <v>535</v>
      </c>
      <c r="C412" t="s">
        <v>536</v>
      </c>
      <c r="D412" s="1" t="s">
        <v>28</v>
      </c>
      <c r="E412" s="1" t="s">
        <v>29</v>
      </c>
      <c r="F412" s="1" t="s">
        <v>29</v>
      </c>
      <c r="G412" s="1" t="s">
        <v>29</v>
      </c>
    </row>
    <row r="413" spans="1:7" x14ac:dyDescent="0.15">
      <c r="A413">
        <v>512</v>
      </c>
      <c r="B413" t="s">
        <v>537</v>
      </c>
      <c r="C413" t="s">
        <v>538</v>
      </c>
      <c r="D413" s="1" t="s">
        <v>28</v>
      </c>
      <c r="E413" s="1" t="s">
        <v>29</v>
      </c>
      <c r="F413" s="1" t="s">
        <v>29</v>
      </c>
      <c r="G413" s="1" t="s">
        <v>29</v>
      </c>
    </row>
    <row r="414" spans="1:7" x14ac:dyDescent="0.15">
      <c r="A414">
        <v>513</v>
      </c>
      <c r="B414" t="s">
        <v>1075</v>
      </c>
      <c r="C414" t="s">
        <v>1076</v>
      </c>
      <c r="D414" s="1" t="s">
        <v>28</v>
      </c>
      <c r="E414" s="1" t="s">
        <v>29</v>
      </c>
      <c r="F414" s="1" t="s">
        <v>29</v>
      </c>
      <c r="G414" s="1" t="s">
        <v>29</v>
      </c>
    </row>
    <row r="415" spans="1:7" x14ac:dyDescent="0.15">
      <c r="A415">
        <v>514</v>
      </c>
      <c r="B415" t="s">
        <v>1077</v>
      </c>
      <c r="C415" t="s">
        <v>1078</v>
      </c>
      <c r="D415" s="1" t="s">
        <v>28</v>
      </c>
      <c r="E415" s="1" t="s">
        <v>29</v>
      </c>
      <c r="F415" s="1" t="s">
        <v>29</v>
      </c>
      <c r="G415" s="1" t="s">
        <v>29</v>
      </c>
    </row>
    <row r="416" spans="1:7" x14ac:dyDescent="0.15">
      <c r="A416">
        <v>515</v>
      </c>
      <c r="B416" t="s">
        <v>1079</v>
      </c>
      <c r="C416" t="s">
        <v>1080</v>
      </c>
      <c r="D416" s="1" t="s">
        <v>28</v>
      </c>
      <c r="E416" s="1" t="s">
        <v>29</v>
      </c>
      <c r="F416" s="1" t="s">
        <v>29</v>
      </c>
      <c r="G416" s="1" t="s">
        <v>29</v>
      </c>
    </row>
    <row r="417" spans="1:7" x14ac:dyDescent="0.15">
      <c r="A417">
        <v>516</v>
      </c>
      <c r="B417" t="s">
        <v>1081</v>
      </c>
      <c r="C417" t="s">
        <v>1082</v>
      </c>
      <c r="D417" s="1" t="s">
        <v>28</v>
      </c>
      <c r="E417" s="1" t="s">
        <v>29</v>
      </c>
      <c r="F417" s="1" t="s">
        <v>28</v>
      </c>
      <c r="G417" s="1" t="s">
        <v>29</v>
      </c>
    </row>
    <row r="418" spans="1:7" x14ac:dyDescent="0.15">
      <c r="A418">
        <v>517</v>
      </c>
      <c r="B418" t="s">
        <v>539</v>
      </c>
      <c r="C418" t="s">
        <v>540</v>
      </c>
      <c r="D418" s="1" t="s">
        <v>28</v>
      </c>
      <c r="E418" s="1" t="s">
        <v>29</v>
      </c>
      <c r="F418" s="1" t="s">
        <v>28</v>
      </c>
      <c r="G418" s="1" t="s">
        <v>29</v>
      </c>
    </row>
    <row r="419" spans="1:7" x14ac:dyDescent="0.15">
      <c r="A419">
        <v>518</v>
      </c>
      <c r="B419" t="s">
        <v>1083</v>
      </c>
      <c r="C419" t="s">
        <v>1084</v>
      </c>
      <c r="D419" s="1" t="s">
        <v>28</v>
      </c>
      <c r="E419" s="1" t="s">
        <v>29</v>
      </c>
      <c r="F419" s="1" t="s">
        <v>28</v>
      </c>
      <c r="G419" s="1" t="s">
        <v>29</v>
      </c>
    </row>
    <row r="420" spans="1:7" x14ac:dyDescent="0.15">
      <c r="A420">
        <v>519</v>
      </c>
      <c r="B420" t="s">
        <v>541</v>
      </c>
      <c r="C420" t="s">
        <v>542</v>
      </c>
      <c r="D420" s="1" t="s">
        <v>29</v>
      </c>
      <c r="E420" s="1" t="s">
        <v>29</v>
      </c>
      <c r="F420" s="1" t="s">
        <v>28</v>
      </c>
      <c r="G420" s="1" t="s">
        <v>29</v>
      </c>
    </row>
    <row r="421" spans="1:7" x14ac:dyDescent="0.15">
      <c r="A421">
        <v>520</v>
      </c>
      <c r="B421" t="s">
        <v>1085</v>
      </c>
      <c r="C421" t="s">
        <v>1086</v>
      </c>
      <c r="D421" s="1" t="s">
        <v>29</v>
      </c>
      <c r="E421" s="1" t="s">
        <v>29</v>
      </c>
      <c r="F421" s="1" t="s">
        <v>28</v>
      </c>
      <c r="G421" s="1" t="s">
        <v>29</v>
      </c>
    </row>
    <row r="422" spans="1:7" x14ac:dyDescent="0.15">
      <c r="A422">
        <v>521</v>
      </c>
      <c r="B422" t="s">
        <v>543</v>
      </c>
      <c r="C422" t="s">
        <v>544</v>
      </c>
      <c r="D422" s="1" t="s">
        <v>28</v>
      </c>
      <c r="E422" s="1" t="s">
        <v>29</v>
      </c>
      <c r="F422" s="1" t="s">
        <v>29</v>
      </c>
      <c r="G422" s="1" t="s">
        <v>29</v>
      </c>
    </row>
    <row r="423" spans="1:7" x14ac:dyDescent="0.15">
      <c r="A423">
        <v>522</v>
      </c>
      <c r="B423" t="s">
        <v>545</v>
      </c>
      <c r="C423" t="s">
        <v>546</v>
      </c>
      <c r="D423" s="1" t="s">
        <v>29</v>
      </c>
      <c r="E423" s="1" t="s">
        <v>29</v>
      </c>
      <c r="F423" s="1" t="s">
        <v>29</v>
      </c>
      <c r="G423" s="1" t="s">
        <v>29</v>
      </c>
    </row>
    <row r="424" spans="1:7" x14ac:dyDescent="0.15">
      <c r="A424">
        <v>523</v>
      </c>
      <c r="B424" t="s">
        <v>1314</v>
      </c>
      <c r="C424" t="s">
        <v>1315</v>
      </c>
      <c r="D424" s="1" t="s">
        <v>29</v>
      </c>
      <c r="E424" s="1" t="s">
        <v>29</v>
      </c>
      <c r="F424" s="1" t="s">
        <v>28</v>
      </c>
      <c r="G424" s="1" t="s">
        <v>29</v>
      </c>
    </row>
    <row r="425" spans="1:7" x14ac:dyDescent="0.15">
      <c r="A425">
        <v>524</v>
      </c>
      <c r="B425" t="s">
        <v>547</v>
      </c>
      <c r="C425" t="s">
        <v>548</v>
      </c>
      <c r="D425" s="1" t="s">
        <v>29</v>
      </c>
      <c r="E425" s="1" t="s">
        <v>29</v>
      </c>
      <c r="F425" s="1" t="s">
        <v>29</v>
      </c>
      <c r="G425" s="1" t="s">
        <v>29</v>
      </c>
    </row>
    <row r="426" spans="1:7" x14ac:dyDescent="0.15">
      <c r="A426">
        <v>525</v>
      </c>
      <c r="B426" t="s">
        <v>549</v>
      </c>
      <c r="C426" t="s">
        <v>550</v>
      </c>
      <c r="D426" s="1" t="s">
        <v>29</v>
      </c>
      <c r="E426" s="1" t="s">
        <v>29</v>
      </c>
      <c r="F426" s="1" t="s">
        <v>28</v>
      </c>
      <c r="G426" s="1" t="s">
        <v>29</v>
      </c>
    </row>
    <row r="427" spans="1:7" x14ac:dyDescent="0.15">
      <c r="A427">
        <v>526</v>
      </c>
      <c r="B427" t="s">
        <v>1087</v>
      </c>
      <c r="C427" t="s">
        <v>1088</v>
      </c>
      <c r="D427" s="1" t="s">
        <v>29</v>
      </c>
      <c r="E427" s="1" t="s">
        <v>29</v>
      </c>
      <c r="F427" s="1" t="s">
        <v>29</v>
      </c>
      <c r="G427" s="1" t="s">
        <v>29</v>
      </c>
    </row>
    <row r="428" spans="1:7" x14ac:dyDescent="0.15">
      <c r="A428">
        <v>527</v>
      </c>
      <c r="B428" t="s">
        <v>551</v>
      </c>
      <c r="C428" t="s">
        <v>552</v>
      </c>
      <c r="D428" s="1" t="s">
        <v>29</v>
      </c>
      <c r="E428" s="1" t="s">
        <v>29</v>
      </c>
      <c r="F428" s="1" t="s">
        <v>29</v>
      </c>
      <c r="G428" s="1" t="s">
        <v>29</v>
      </c>
    </row>
    <row r="429" spans="1:7" x14ac:dyDescent="0.15">
      <c r="A429">
        <v>528</v>
      </c>
      <c r="B429" t="s">
        <v>1366</v>
      </c>
      <c r="C429" t="s">
        <v>1367</v>
      </c>
      <c r="D429" s="1" t="s">
        <v>29</v>
      </c>
      <c r="E429" s="1" t="s">
        <v>29</v>
      </c>
      <c r="F429" s="1" t="s">
        <v>29</v>
      </c>
      <c r="G429" s="1" t="s">
        <v>29</v>
      </c>
    </row>
    <row r="430" spans="1:7" x14ac:dyDescent="0.15">
      <c r="A430">
        <v>529</v>
      </c>
      <c r="B430" t="s">
        <v>1273</v>
      </c>
      <c r="C430" t="s">
        <v>1089</v>
      </c>
      <c r="D430" s="1" t="s">
        <v>29</v>
      </c>
      <c r="E430" s="1" t="s">
        <v>29</v>
      </c>
      <c r="F430" s="1" t="s">
        <v>29</v>
      </c>
      <c r="G430" s="1" t="s">
        <v>29</v>
      </c>
    </row>
    <row r="431" spans="1:7" x14ac:dyDescent="0.15">
      <c r="A431">
        <v>530</v>
      </c>
      <c r="B431" t="s">
        <v>1090</v>
      </c>
      <c r="C431" t="s">
        <v>1091</v>
      </c>
      <c r="D431" s="1" t="s">
        <v>28</v>
      </c>
      <c r="E431" s="1" t="s">
        <v>29</v>
      </c>
      <c r="F431" s="1" t="s">
        <v>28</v>
      </c>
      <c r="G431" s="1" t="s">
        <v>29</v>
      </c>
    </row>
    <row r="432" spans="1:7" x14ac:dyDescent="0.15">
      <c r="A432">
        <v>531</v>
      </c>
      <c r="B432" t="s">
        <v>1092</v>
      </c>
      <c r="C432" t="s">
        <v>1093</v>
      </c>
      <c r="D432" s="1" t="s">
        <v>28</v>
      </c>
      <c r="E432" s="1" t="s">
        <v>29</v>
      </c>
      <c r="F432" s="1" t="s">
        <v>28</v>
      </c>
      <c r="G432" s="1" t="s">
        <v>29</v>
      </c>
    </row>
    <row r="433" spans="1:7" x14ac:dyDescent="0.15">
      <c r="A433">
        <v>532</v>
      </c>
      <c r="B433" t="s">
        <v>553</v>
      </c>
      <c r="C433" t="s">
        <v>554</v>
      </c>
      <c r="D433" s="1" t="s">
        <v>29</v>
      </c>
      <c r="E433" s="1" t="s">
        <v>29</v>
      </c>
      <c r="F433" s="1" t="s">
        <v>29</v>
      </c>
      <c r="G433" s="1" t="s">
        <v>29</v>
      </c>
    </row>
    <row r="434" spans="1:7" x14ac:dyDescent="0.15">
      <c r="A434">
        <v>533</v>
      </c>
      <c r="B434" t="s">
        <v>1094</v>
      </c>
      <c r="C434" t="s">
        <v>1095</v>
      </c>
      <c r="D434" s="1" t="s">
        <v>28</v>
      </c>
      <c r="E434" s="1" t="s">
        <v>29</v>
      </c>
      <c r="F434" s="1" t="s">
        <v>29</v>
      </c>
      <c r="G434" s="1" t="s">
        <v>29</v>
      </c>
    </row>
    <row r="435" spans="1:7" x14ac:dyDescent="0.15">
      <c r="A435">
        <v>534</v>
      </c>
      <c r="B435" t="s">
        <v>1096</v>
      </c>
      <c r="C435" t="s">
        <v>1097</v>
      </c>
      <c r="D435" s="1" t="s">
        <v>28</v>
      </c>
      <c r="E435" s="1" t="s">
        <v>29</v>
      </c>
      <c r="F435" s="1" t="s">
        <v>29</v>
      </c>
      <c r="G435" s="1" t="s">
        <v>29</v>
      </c>
    </row>
    <row r="436" spans="1:7" x14ac:dyDescent="0.15">
      <c r="A436">
        <v>535</v>
      </c>
      <c r="B436" t="s">
        <v>555</v>
      </c>
      <c r="C436" t="s">
        <v>556</v>
      </c>
      <c r="D436" s="1" t="s">
        <v>28</v>
      </c>
      <c r="E436" s="1" t="s">
        <v>29</v>
      </c>
      <c r="F436" s="1" t="s">
        <v>29</v>
      </c>
      <c r="G436" s="1" t="s">
        <v>29</v>
      </c>
    </row>
    <row r="437" spans="1:7" x14ac:dyDescent="0.15">
      <c r="A437">
        <v>536</v>
      </c>
      <c r="B437" t="s">
        <v>557</v>
      </c>
      <c r="C437" t="s">
        <v>558</v>
      </c>
      <c r="D437" s="1" t="s">
        <v>28</v>
      </c>
      <c r="E437" s="1" t="s">
        <v>29</v>
      </c>
      <c r="F437" s="1" t="s">
        <v>29</v>
      </c>
      <c r="G437" s="1" t="s">
        <v>29</v>
      </c>
    </row>
    <row r="438" spans="1:7" x14ac:dyDescent="0.15">
      <c r="A438">
        <v>537</v>
      </c>
      <c r="B438" t="s">
        <v>559</v>
      </c>
      <c r="C438" t="s">
        <v>560</v>
      </c>
      <c r="D438" s="1" t="s">
        <v>28</v>
      </c>
      <c r="E438" s="1" t="s">
        <v>29</v>
      </c>
      <c r="F438" s="1" t="s">
        <v>28</v>
      </c>
      <c r="G438" s="1" t="s">
        <v>29</v>
      </c>
    </row>
    <row r="439" spans="1:7" x14ac:dyDescent="0.15">
      <c r="A439">
        <v>538</v>
      </c>
      <c r="B439" t="s">
        <v>561</v>
      </c>
      <c r="C439" t="s">
        <v>562</v>
      </c>
      <c r="D439" s="1" t="s">
        <v>29</v>
      </c>
      <c r="E439" s="1" t="s">
        <v>29</v>
      </c>
      <c r="F439" s="1" t="s">
        <v>29</v>
      </c>
      <c r="G439" s="1" t="s">
        <v>29</v>
      </c>
    </row>
    <row r="440" spans="1:7" x14ac:dyDescent="0.15">
      <c r="A440">
        <v>539</v>
      </c>
      <c r="B440" t="s">
        <v>563</v>
      </c>
      <c r="C440" t="s">
        <v>564</v>
      </c>
      <c r="D440" s="1" t="s">
        <v>29</v>
      </c>
      <c r="E440" s="1" t="s">
        <v>29</v>
      </c>
      <c r="F440" s="1" t="s">
        <v>29</v>
      </c>
      <c r="G440" s="1" t="s">
        <v>29</v>
      </c>
    </row>
    <row r="441" spans="1:7" x14ac:dyDescent="0.15">
      <c r="A441">
        <v>540</v>
      </c>
      <c r="B441" t="s">
        <v>565</v>
      </c>
      <c r="C441" t="s">
        <v>566</v>
      </c>
      <c r="D441" s="1" t="s">
        <v>28</v>
      </c>
      <c r="E441" s="1" t="s">
        <v>29</v>
      </c>
      <c r="F441" s="1" t="s">
        <v>28</v>
      </c>
      <c r="G441" s="1" t="s">
        <v>29</v>
      </c>
    </row>
    <row r="442" spans="1:7" x14ac:dyDescent="0.15">
      <c r="A442">
        <v>541</v>
      </c>
      <c r="B442" t="s">
        <v>1098</v>
      </c>
      <c r="C442" t="s">
        <v>1099</v>
      </c>
      <c r="D442" s="1" t="s">
        <v>28</v>
      </c>
      <c r="E442" s="1" t="s">
        <v>29</v>
      </c>
      <c r="F442" s="1" t="s">
        <v>29</v>
      </c>
      <c r="G442" s="1" t="s">
        <v>29</v>
      </c>
    </row>
    <row r="443" spans="1:7" x14ac:dyDescent="0.15">
      <c r="A443">
        <v>542</v>
      </c>
      <c r="B443" t="s">
        <v>1100</v>
      </c>
      <c r="C443" t="s">
        <v>1101</v>
      </c>
      <c r="D443" s="1" t="s">
        <v>28</v>
      </c>
      <c r="E443" s="1" t="s">
        <v>29</v>
      </c>
      <c r="F443" s="1" t="s">
        <v>28</v>
      </c>
      <c r="G443" s="1" t="s">
        <v>29</v>
      </c>
    </row>
    <row r="444" spans="1:7" x14ac:dyDescent="0.15">
      <c r="A444">
        <v>543</v>
      </c>
      <c r="B444" t="s">
        <v>1274</v>
      </c>
      <c r="C444" t="s">
        <v>1275</v>
      </c>
      <c r="D444" s="1" t="s">
        <v>28</v>
      </c>
      <c r="E444" s="1" t="s">
        <v>29</v>
      </c>
      <c r="F444" s="1" t="s">
        <v>28</v>
      </c>
      <c r="G444" s="1" t="s">
        <v>29</v>
      </c>
    </row>
    <row r="445" spans="1:7" x14ac:dyDescent="0.15">
      <c r="A445">
        <v>544</v>
      </c>
      <c r="B445" t="s">
        <v>567</v>
      </c>
      <c r="C445" t="s">
        <v>568</v>
      </c>
      <c r="D445" s="1" t="s">
        <v>28</v>
      </c>
      <c r="E445" s="1" t="s">
        <v>29</v>
      </c>
      <c r="F445" s="1" t="s">
        <v>28</v>
      </c>
      <c r="G445" s="1" t="s">
        <v>29</v>
      </c>
    </row>
    <row r="446" spans="1:7" x14ac:dyDescent="0.15">
      <c r="A446">
        <v>545</v>
      </c>
      <c r="B446" t="s">
        <v>569</v>
      </c>
      <c r="C446" t="s">
        <v>570</v>
      </c>
      <c r="D446" s="1" t="s">
        <v>28</v>
      </c>
      <c r="E446" s="1" t="s">
        <v>29</v>
      </c>
      <c r="F446" s="1" t="s">
        <v>28</v>
      </c>
      <c r="G446" s="1" t="s">
        <v>29</v>
      </c>
    </row>
    <row r="447" spans="1:7" x14ac:dyDescent="0.15">
      <c r="A447">
        <v>546</v>
      </c>
      <c r="B447" t="s">
        <v>571</v>
      </c>
      <c r="C447" t="s">
        <v>572</v>
      </c>
      <c r="D447" s="1" t="s">
        <v>28</v>
      </c>
      <c r="E447" s="1" t="s">
        <v>29</v>
      </c>
      <c r="F447" s="1" t="s">
        <v>28</v>
      </c>
      <c r="G447" s="1" t="s">
        <v>29</v>
      </c>
    </row>
    <row r="448" spans="1:7" x14ac:dyDescent="0.15">
      <c r="A448">
        <v>547</v>
      </c>
      <c r="B448" t="s">
        <v>822</v>
      </c>
      <c r="C448" t="s">
        <v>1102</v>
      </c>
      <c r="D448" s="1" t="s">
        <v>28</v>
      </c>
      <c r="E448" s="1" t="s">
        <v>29</v>
      </c>
      <c r="F448" s="1" t="s">
        <v>28</v>
      </c>
      <c r="G448" s="1" t="s">
        <v>29</v>
      </c>
    </row>
    <row r="449" spans="1:7" x14ac:dyDescent="0.15">
      <c r="A449">
        <v>548</v>
      </c>
      <c r="B449" t="s">
        <v>1103</v>
      </c>
      <c r="C449" t="s">
        <v>1104</v>
      </c>
      <c r="D449" s="1" t="s">
        <v>28</v>
      </c>
      <c r="E449" s="1" t="s">
        <v>29</v>
      </c>
      <c r="F449" s="1" t="s">
        <v>28</v>
      </c>
      <c r="G449" s="1" t="s">
        <v>29</v>
      </c>
    </row>
    <row r="450" spans="1:7" x14ac:dyDescent="0.15">
      <c r="A450">
        <v>549</v>
      </c>
      <c r="B450" t="s">
        <v>573</v>
      </c>
      <c r="C450" t="s">
        <v>574</v>
      </c>
      <c r="D450" s="1" t="s">
        <v>28</v>
      </c>
      <c r="E450" s="1" t="s">
        <v>29</v>
      </c>
      <c r="F450" s="1" t="s">
        <v>29</v>
      </c>
      <c r="G450" s="1" t="s">
        <v>29</v>
      </c>
    </row>
    <row r="451" spans="1:7" x14ac:dyDescent="0.15">
      <c r="A451">
        <v>550</v>
      </c>
      <c r="B451" t="s">
        <v>1105</v>
      </c>
      <c r="C451" t="s">
        <v>575</v>
      </c>
      <c r="D451" s="1" t="s">
        <v>28</v>
      </c>
      <c r="E451" s="1" t="s">
        <v>29</v>
      </c>
      <c r="F451" s="1" t="s">
        <v>28</v>
      </c>
      <c r="G451" s="1" t="s">
        <v>29</v>
      </c>
    </row>
    <row r="452" spans="1:7" x14ac:dyDescent="0.15">
      <c r="A452">
        <v>551</v>
      </c>
      <c r="B452" t="s">
        <v>576</v>
      </c>
      <c r="C452" t="s">
        <v>577</v>
      </c>
      <c r="D452" s="1" t="s">
        <v>28</v>
      </c>
      <c r="E452" s="1" t="s">
        <v>29</v>
      </c>
      <c r="F452" s="1" t="s">
        <v>29</v>
      </c>
      <c r="G452" s="1" t="s">
        <v>29</v>
      </c>
    </row>
    <row r="453" spans="1:7" x14ac:dyDescent="0.15">
      <c r="A453">
        <v>552</v>
      </c>
      <c r="B453" t="s">
        <v>578</v>
      </c>
      <c r="C453" t="s">
        <v>579</v>
      </c>
      <c r="D453" s="1" t="s">
        <v>29</v>
      </c>
      <c r="E453" s="1" t="s">
        <v>29</v>
      </c>
      <c r="F453" s="1" t="s">
        <v>29</v>
      </c>
      <c r="G453" s="1" t="s">
        <v>29</v>
      </c>
    </row>
    <row r="454" spans="1:7" x14ac:dyDescent="0.15">
      <c r="A454">
        <v>553</v>
      </c>
      <c r="B454" t="s">
        <v>580</v>
      </c>
      <c r="C454" t="s">
        <v>581</v>
      </c>
      <c r="D454" s="1" t="s">
        <v>28</v>
      </c>
      <c r="E454" s="1" t="s">
        <v>29</v>
      </c>
      <c r="F454" s="1" t="s">
        <v>29</v>
      </c>
      <c r="G454" s="1" t="s">
        <v>29</v>
      </c>
    </row>
    <row r="455" spans="1:7" x14ac:dyDescent="0.15">
      <c r="A455">
        <v>554</v>
      </c>
      <c r="B455" t="s">
        <v>1106</v>
      </c>
      <c r="C455" t="s">
        <v>1107</v>
      </c>
      <c r="D455" s="1" t="s">
        <v>28</v>
      </c>
      <c r="E455" s="1" t="s">
        <v>29</v>
      </c>
      <c r="F455" s="1" t="s">
        <v>29</v>
      </c>
      <c r="G455" s="1" t="s">
        <v>29</v>
      </c>
    </row>
    <row r="456" spans="1:7" x14ac:dyDescent="0.15">
      <c r="A456">
        <v>555</v>
      </c>
      <c r="B456" t="s">
        <v>582</v>
      </c>
      <c r="C456" t="s">
        <v>583</v>
      </c>
      <c r="D456" s="1" t="s">
        <v>28</v>
      </c>
      <c r="E456" s="1" t="s">
        <v>29</v>
      </c>
      <c r="F456" s="1" t="s">
        <v>29</v>
      </c>
      <c r="G456" s="1" t="s">
        <v>29</v>
      </c>
    </row>
    <row r="457" spans="1:7" x14ac:dyDescent="0.15">
      <c r="A457">
        <v>556</v>
      </c>
      <c r="B457" t="s">
        <v>584</v>
      </c>
      <c r="C457" t="s">
        <v>585</v>
      </c>
      <c r="D457" s="1" t="s">
        <v>28</v>
      </c>
      <c r="E457" s="1" t="s">
        <v>29</v>
      </c>
      <c r="F457" s="1" t="s">
        <v>29</v>
      </c>
      <c r="G457" s="1" t="s">
        <v>29</v>
      </c>
    </row>
    <row r="458" spans="1:7" x14ac:dyDescent="0.15">
      <c r="A458">
        <v>557</v>
      </c>
      <c r="B458" t="s">
        <v>586</v>
      </c>
      <c r="C458" t="s">
        <v>587</v>
      </c>
      <c r="D458" s="1" t="s">
        <v>28</v>
      </c>
      <c r="E458" s="1" t="s">
        <v>29</v>
      </c>
      <c r="F458" s="1" t="s">
        <v>29</v>
      </c>
      <c r="G458" s="1" t="s">
        <v>29</v>
      </c>
    </row>
    <row r="459" spans="1:7" x14ac:dyDescent="0.15">
      <c r="A459">
        <v>558</v>
      </c>
      <c r="B459" t="s">
        <v>588</v>
      </c>
      <c r="C459" t="s">
        <v>1368</v>
      </c>
      <c r="D459" s="1" t="s">
        <v>28</v>
      </c>
      <c r="E459" s="1" t="s">
        <v>29</v>
      </c>
      <c r="F459" s="1" t="s">
        <v>29</v>
      </c>
      <c r="G459" s="1" t="s">
        <v>29</v>
      </c>
    </row>
    <row r="460" spans="1:7" x14ac:dyDescent="0.15">
      <c r="A460">
        <v>559</v>
      </c>
      <c r="B460" t="s">
        <v>1276</v>
      </c>
      <c r="C460" t="s">
        <v>1277</v>
      </c>
      <c r="D460" s="1" t="s">
        <v>28</v>
      </c>
      <c r="E460" s="1" t="s">
        <v>29</v>
      </c>
      <c r="F460" s="1" t="s">
        <v>29</v>
      </c>
      <c r="G460" s="1" t="s">
        <v>29</v>
      </c>
    </row>
    <row r="461" spans="1:7" x14ac:dyDescent="0.15">
      <c r="A461">
        <v>560</v>
      </c>
      <c r="B461" t="s">
        <v>1108</v>
      </c>
      <c r="C461" t="s">
        <v>1109</v>
      </c>
      <c r="D461" s="1" t="s">
        <v>28</v>
      </c>
      <c r="E461" s="1" t="s">
        <v>29</v>
      </c>
      <c r="F461" s="1" t="s">
        <v>29</v>
      </c>
      <c r="G461" s="1" t="s">
        <v>29</v>
      </c>
    </row>
    <row r="462" spans="1:7" x14ac:dyDescent="0.15">
      <c r="A462">
        <v>561</v>
      </c>
      <c r="B462" t="s">
        <v>1110</v>
      </c>
      <c r="C462" t="s">
        <v>1111</v>
      </c>
      <c r="D462" s="1" t="s">
        <v>28</v>
      </c>
      <c r="E462" s="1" t="s">
        <v>29</v>
      </c>
      <c r="F462" s="1" t="s">
        <v>29</v>
      </c>
      <c r="G462" s="1" t="s">
        <v>29</v>
      </c>
    </row>
    <row r="463" spans="1:7" x14ac:dyDescent="0.15">
      <c r="A463">
        <v>562</v>
      </c>
      <c r="B463" t="s">
        <v>589</v>
      </c>
      <c r="C463" t="s">
        <v>590</v>
      </c>
      <c r="D463" s="1" t="s">
        <v>28</v>
      </c>
      <c r="E463" s="1" t="s">
        <v>29</v>
      </c>
      <c r="F463" s="1" t="s">
        <v>29</v>
      </c>
      <c r="G463" s="1" t="s">
        <v>29</v>
      </c>
    </row>
    <row r="464" spans="1:7" x14ac:dyDescent="0.15">
      <c r="A464">
        <v>563</v>
      </c>
      <c r="B464" t="s">
        <v>823</v>
      </c>
      <c r="C464" t="s">
        <v>824</v>
      </c>
      <c r="D464" s="1" t="s">
        <v>28</v>
      </c>
      <c r="E464" s="1" t="s">
        <v>29</v>
      </c>
      <c r="F464" s="1" t="s">
        <v>29</v>
      </c>
      <c r="G464" s="1" t="s">
        <v>29</v>
      </c>
    </row>
    <row r="465" spans="1:7" x14ac:dyDescent="0.15">
      <c r="A465">
        <v>564</v>
      </c>
      <c r="B465" t="s">
        <v>1316</v>
      </c>
      <c r="C465" t="s">
        <v>1317</v>
      </c>
      <c r="D465" s="1" t="s">
        <v>28</v>
      </c>
      <c r="E465" s="1" t="s">
        <v>29</v>
      </c>
      <c r="F465" s="1" t="s">
        <v>28</v>
      </c>
      <c r="G465" s="1" t="s">
        <v>29</v>
      </c>
    </row>
    <row r="466" spans="1:7" x14ac:dyDescent="0.15">
      <c r="A466">
        <v>565</v>
      </c>
      <c r="B466" t="s">
        <v>855</v>
      </c>
      <c r="C466" t="s">
        <v>591</v>
      </c>
      <c r="D466" s="1" t="s">
        <v>28</v>
      </c>
      <c r="E466" s="1" t="s">
        <v>29</v>
      </c>
      <c r="F466" s="1" t="s">
        <v>29</v>
      </c>
      <c r="G466" s="1" t="s">
        <v>29</v>
      </c>
    </row>
    <row r="467" spans="1:7" x14ac:dyDescent="0.15">
      <c r="A467">
        <v>566</v>
      </c>
      <c r="B467" t="s">
        <v>1112</v>
      </c>
      <c r="C467" t="s">
        <v>1113</v>
      </c>
      <c r="D467" s="1" t="s">
        <v>28</v>
      </c>
      <c r="E467" s="1" t="s">
        <v>29</v>
      </c>
      <c r="F467" s="1" t="s">
        <v>28</v>
      </c>
      <c r="G467" s="1" t="s">
        <v>29</v>
      </c>
    </row>
    <row r="468" spans="1:7" x14ac:dyDescent="0.15">
      <c r="A468">
        <v>567</v>
      </c>
      <c r="B468" t="s">
        <v>1114</v>
      </c>
      <c r="C468" t="s">
        <v>1115</v>
      </c>
      <c r="D468" s="1" t="s">
        <v>28</v>
      </c>
      <c r="E468" s="1" t="s">
        <v>29</v>
      </c>
      <c r="F468" s="1" t="s">
        <v>28</v>
      </c>
      <c r="G468" s="1" t="s">
        <v>29</v>
      </c>
    </row>
    <row r="469" spans="1:7" x14ac:dyDescent="0.15">
      <c r="A469">
        <v>568</v>
      </c>
      <c r="B469" t="s">
        <v>592</v>
      </c>
      <c r="C469" t="s">
        <v>593</v>
      </c>
      <c r="D469" s="1" t="s">
        <v>28</v>
      </c>
      <c r="E469" s="1" t="s">
        <v>29</v>
      </c>
      <c r="F469" s="1" t="s">
        <v>28</v>
      </c>
      <c r="G469" s="1" t="s">
        <v>29</v>
      </c>
    </row>
    <row r="470" spans="1:7" x14ac:dyDescent="0.15">
      <c r="A470">
        <v>569</v>
      </c>
      <c r="B470" t="s">
        <v>1116</v>
      </c>
      <c r="C470" t="s">
        <v>1117</v>
      </c>
      <c r="D470" s="1" t="s">
        <v>28</v>
      </c>
      <c r="E470" s="1" t="s">
        <v>29</v>
      </c>
      <c r="F470" s="1" t="s">
        <v>28</v>
      </c>
      <c r="G470" s="1" t="s">
        <v>29</v>
      </c>
    </row>
    <row r="471" spans="1:7" x14ac:dyDescent="0.15">
      <c r="A471">
        <v>570</v>
      </c>
      <c r="B471" t="s">
        <v>594</v>
      </c>
      <c r="C471" t="s">
        <v>595</v>
      </c>
      <c r="D471" s="1" t="s">
        <v>28</v>
      </c>
      <c r="E471" s="1" t="s">
        <v>29</v>
      </c>
      <c r="F471" s="1" t="s">
        <v>28</v>
      </c>
      <c r="G471" s="1" t="s">
        <v>29</v>
      </c>
    </row>
    <row r="472" spans="1:7" x14ac:dyDescent="0.15">
      <c r="A472">
        <v>571</v>
      </c>
      <c r="B472" t="s">
        <v>596</v>
      </c>
      <c r="C472" t="s">
        <v>597</v>
      </c>
      <c r="D472" s="1" t="s">
        <v>28</v>
      </c>
      <c r="E472" s="1" t="s">
        <v>29</v>
      </c>
      <c r="F472" s="1" t="s">
        <v>29</v>
      </c>
      <c r="G472" s="1" t="s">
        <v>29</v>
      </c>
    </row>
    <row r="473" spans="1:7" x14ac:dyDescent="0.15">
      <c r="A473">
        <v>572</v>
      </c>
      <c r="B473" t="s">
        <v>598</v>
      </c>
      <c r="C473" t="s">
        <v>599</v>
      </c>
      <c r="D473" s="1" t="s">
        <v>28</v>
      </c>
      <c r="E473" s="1" t="s">
        <v>29</v>
      </c>
      <c r="F473" s="1" t="s">
        <v>29</v>
      </c>
      <c r="G473" s="1" t="s">
        <v>29</v>
      </c>
    </row>
    <row r="474" spans="1:7" x14ac:dyDescent="0.15">
      <c r="A474">
        <v>573</v>
      </c>
      <c r="B474" t="s">
        <v>600</v>
      </c>
      <c r="C474" t="s">
        <v>601</v>
      </c>
      <c r="D474" s="1" t="s">
        <v>28</v>
      </c>
      <c r="E474" s="1" t="s">
        <v>29</v>
      </c>
      <c r="F474" s="1" t="s">
        <v>28</v>
      </c>
      <c r="G474" s="1" t="s">
        <v>29</v>
      </c>
    </row>
    <row r="475" spans="1:7" x14ac:dyDescent="0.15">
      <c r="A475">
        <v>574</v>
      </c>
      <c r="B475" t="s">
        <v>602</v>
      </c>
      <c r="C475" t="s">
        <v>603</v>
      </c>
      <c r="D475" s="1" t="s">
        <v>28</v>
      </c>
      <c r="E475" s="1" t="s">
        <v>29</v>
      </c>
      <c r="F475" s="1" t="s">
        <v>29</v>
      </c>
      <c r="G475" s="1" t="s">
        <v>29</v>
      </c>
    </row>
    <row r="476" spans="1:7" x14ac:dyDescent="0.15">
      <c r="A476">
        <v>575</v>
      </c>
      <c r="B476" t="s">
        <v>1369</v>
      </c>
      <c r="C476" t="s">
        <v>1370</v>
      </c>
      <c r="D476" s="1" t="s">
        <v>28</v>
      </c>
      <c r="E476" s="1" t="s">
        <v>29</v>
      </c>
      <c r="F476" s="1" t="s">
        <v>28</v>
      </c>
      <c r="G476" s="1" t="s">
        <v>29</v>
      </c>
    </row>
    <row r="477" spans="1:7" x14ac:dyDescent="0.15">
      <c r="A477">
        <v>576</v>
      </c>
      <c r="B477" t="s">
        <v>604</v>
      </c>
      <c r="C477" t="s">
        <v>605</v>
      </c>
      <c r="D477" s="1" t="s">
        <v>28</v>
      </c>
      <c r="E477" s="1" t="s">
        <v>29</v>
      </c>
      <c r="F477" s="1" t="s">
        <v>28</v>
      </c>
      <c r="G477" s="1" t="s">
        <v>29</v>
      </c>
    </row>
    <row r="478" spans="1:7" x14ac:dyDescent="0.15">
      <c r="A478">
        <v>577</v>
      </c>
      <c r="B478" t="s">
        <v>606</v>
      </c>
      <c r="C478" t="s">
        <v>607</v>
      </c>
      <c r="D478" s="1" t="s">
        <v>28</v>
      </c>
      <c r="E478" s="1" t="s">
        <v>29</v>
      </c>
      <c r="F478" s="1" t="s">
        <v>28</v>
      </c>
      <c r="G478" s="1" t="s">
        <v>29</v>
      </c>
    </row>
    <row r="479" spans="1:7" x14ac:dyDescent="0.15">
      <c r="A479">
        <v>578</v>
      </c>
      <c r="B479" t="s">
        <v>1118</v>
      </c>
      <c r="C479" t="s">
        <v>608</v>
      </c>
      <c r="D479" s="1" t="s">
        <v>28</v>
      </c>
      <c r="E479" s="1" t="s">
        <v>29</v>
      </c>
      <c r="F479" s="1" t="s">
        <v>28</v>
      </c>
      <c r="G479" s="1" t="s">
        <v>29</v>
      </c>
    </row>
    <row r="480" spans="1:7" x14ac:dyDescent="0.15">
      <c r="A480">
        <v>579</v>
      </c>
      <c r="B480" t="s">
        <v>1119</v>
      </c>
      <c r="C480" t="s">
        <v>1120</v>
      </c>
      <c r="D480" s="1" t="s">
        <v>28</v>
      </c>
      <c r="E480" s="1" t="s">
        <v>29</v>
      </c>
      <c r="F480" s="1" t="s">
        <v>28</v>
      </c>
      <c r="G480" s="1" t="s">
        <v>29</v>
      </c>
    </row>
    <row r="481" spans="1:7" x14ac:dyDescent="0.15">
      <c r="A481">
        <v>580</v>
      </c>
      <c r="B481" t="s">
        <v>609</v>
      </c>
      <c r="C481" t="s">
        <v>610</v>
      </c>
      <c r="D481" s="1" t="s">
        <v>28</v>
      </c>
      <c r="E481" s="1" t="s">
        <v>29</v>
      </c>
      <c r="F481" s="1" t="s">
        <v>28</v>
      </c>
      <c r="G481" s="1" t="s">
        <v>29</v>
      </c>
    </row>
    <row r="482" spans="1:7" x14ac:dyDescent="0.15">
      <c r="A482">
        <v>581</v>
      </c>
      <c r="B482" t="s">
        <v>611</v>
      </c>
      <c r="C482" t="s">
        <v>612</v>
      </c>
      <c r="D482" s="1" t="s">
        <v>28</v>
      </c>
      <c r="E482" s="1" t="s">
        <v>29</v>
      </c>
      <c r="F482" s="1" t="s">
        <v>28</v>
      </c>
      <c r="G482" s="1" t="s">
        <v>29</v>
      </c>
    </row>
    <row r="483" spans="1:7" x14ac:dyDescent="0.15">
      <c r="A483">
        <v>582</v>
      </c>
      <c r="B483" t="s">
        <v>613</v>
      </c>
      <c r="C483" t="s">
        <v>614</v>
      </c>
      <c r="D483" s="1" t="s">
        <v>28</v>
      </c>
      <c r="E483" s="1" t="s">
        <v>29</v>
      </c>
      <c r="F483" s="1" t="s">
        <v>28</v>
      </c>
      <c r="G483" s="1" t="s">
        <v>29</v>
      </c>
    </row>
    <row r="484" spans="1:7" x14ac:dyDescent="0.15">
      <c r="A484">
        <v>583</v>
      </c>
      <c r="B484" t="s">
        <v>1121</v>
      </c>
      <c r="C484" t="s">
        <v>1122</v>
      </c>
      <c r="D484" s="1" t="s">
        <v>28</v>
      </c>
      <c r="E484" s="1" t="s">
        <v>29</v>
      </c>
      <c r="F484" s="1" t="s">
        <v>28</v>
      </c>
      <c r="G484" s="1" t="s">
        <v>29</v>
      </c>
    </row>
    <row r="485" spans="1:7" x14ac:dyDescent="0.15">
      <c r="A485">
        <v>584</v>
      </c>
      <c r="B485" t="s">
        <v>615</v>
      </c>
      <c r="C485" t="s">
        <v>616</v>
      </c>
      <c r="D485" s="1" t="s">
        <v>28</v>
      </c>
      <c r="E485" s="1" t="s">
        <v>29</v>
      </c>
      <c r="F485" s="1" t="s">
        <v>29</v>
      </c>
      <c r="G485" s="1" t="s">
        <v>29</v>
      </c>
    </row>
    <row r="486" spans="1:7" x14ac:dyDescent="0.15">
      <c r="A486">
        <v>585</v>
      </c>
      <c r="B486" t="s">
        <v>617</v>
      </c>
      <c r="C486" t="s">
        <v>1123</v>
      </c>
      <c r="D486" s="1" t="s">
        <v>28</v>
      </c>
      <c r="E486" s="1" t="s">
        <v>29</v>
      </c>
      <c r="F486" s="1" t="s">
        <v>29</v>
      </c>
      <c r="G486" s="1" t="s">
        <v>29</v>
      </c>
    </row>
    <row r="487" spans="1:7" x14ac:dyDescent="0.15">
      <c r="A487">
        <v>586</v>
      </c>
      <c r="B487" t="s">
        <v>618</v>
      </c>
      <c r="C487" t="s">
        <v>619</v>
      </c>
      <c r="D487" s="1" t="s">
        <v>28</v>
      </c>
      <c r="E487" s="1" t="s">
        <v>29</v>
      </c>
      <c r="F487" s="1" t="s">
        <v>29</v>
      </c>
      <c r="G487" s="1" t="s">
        <v>29</v>
      </c>
    </row>
    <row r="488" spans="1:7" x14ac:dyDescent="0.15">
      <c r="A488">
        <v>587</v>
      </c>
      <c r="B488" t="s">
        <v>620</v>
      </c>
      <c r="C488" t="s">
        <v>621</v>
      </c>
      <c r="D488" s="1" t="s">
        <v>28</v>
      </c>
      <c r="E488" s="1" t="s">
        <v>29</v>
      </c>
      <c r="F488" s="1" t="s">
        <v>28</v>
      </c>
      <c r="G488" s="1" t="s">
        <v>29</v>
      </c>
    </row>
    <row r="489" spans="1:7" x14ac:dyDescent="0.15">
      <c r="A489">
        <v>588</v>
      </c>
      <c r="B489" t="s">
        <v>1371</v>
      </c>
      <c r="C489" t="s">
        <v>1372</v>
      </c>
      <c r="D489" s="1" t="s">
        <v>29</v>
      </c>
      <c r="E489" s="1" t="s">
        <v>29</v>
      </c>
      <c r="F489" s="1" t="s">
        <v>28</v>
      </c>
      <c r="G489" s="1" t="s">
        <v>29</v>
      </c>
    </row>
    <row r="490" spans="1:7" x14ac:dyDescent="0.15">
      <c r="A490">
        <v>589</v>
      </c>
      <c r="B490" t="s">
        <v>1124</v>
      </c>
      <c r="C490" t="s">
        <v>1125</v>
      </c>
      <c r="D490" s="1" t="s">
        <v>28</v>
      </c>
      <c r="E490" s="1" t="s">
        <v>29</v>
      </c>
      <c r="F490" s="1" t="s">
        <v>28</v>
      </c>
      <c r="G490" s="1" t="s">
        <v>29</v>
      </c>
    </row>
    <row r="491" spans="1:7" x14ac:dyDescent="0.15">
      <c r="A491">
        <v>590</v>
      </c>
      <c r="B491" t="s">
        <v>622</v>
      </c>
      <c r="C491" t="s">
        <v>623</v>
      </c>
      <c r="D491" s="1" t="s">
        <v>28</v>
      </c>
      <c r="E491" s="1" t="s">
        <v>29</v>
      </c>
      <c r="F491" s="1" t="s">
        <v>29</v>
      </c>
      <c r="G491" s="1" t="s">
        <v>29</v>
      </c>
    </row>
    <row r="492" spans="1:7" x14ac:dyDescent="0.15">
      <c r="A492">
        <v>591</v>
      </c>
      <c r="B492" t="s">
        <v>624</v>
      </c>
      <c r="C492" t="s">
        <v>625</v>
      </c>
      <c r="D492" s="1" t="s">
        <v>28</v>
      </c>
      <c r="E492" s="1" t="s">
        <v>29</v>
      </c>
      <c r="F492" s="1" t="s">
        <v>29</v>
      </c>
      <c r="G492" s="1" t="s">
        <v>29</v>
      </c>
    </row>
    <row r="493" spans="1:7" x14ac:dyDescent="0.15">
      <c r="A493">
        <v>592</v>
      </c>
      <c r="B493" t="s">
        <v>626</v>
      </c>
      <c r="C493" t="s">
        <v>627</v>
      </c>
      <c r="D493" s="1" t="s">
        <v>28</v>
      </c>
      <c r="E493" s="1" t="s">
        <v>29</v>
      </c>
      <c r="F493" s="1" t="s">
        <v>28</v>
      </c>
      <c r="G493" s="1" t="s">
        <v>29</v>
      </c>
    </row>
    <row r="494" spans="1:7" x14ac:dyDescent="0.15">
      <c r="A494">
        <v>593</v>
      </c>
      <c r="B494" t="s">
        <v>628</v>
      </c>
      <c r="C494" t="s">
        <v>1126</v>
      </c>
      <c r="D494" s="1" t="s">
        <v>28</v>
      </c>
      <c r="E494" s="1" t="s">
        <v>29</v>
      </c>
      <c r="F494" s="1" t="s">
        <v>28</v>
      </c>
      <c r="G494" s="1" t="s">
        <v>29</v>
      </c>
    </row>
    <row r="495" spans="1:7" x14ac:dyDescent="0.15">
      <c r="A495">
        <v>594</v>
      </c>
      <c r="B495" t="s">
        <v>629</v>
      </c>
      <c r="C495" t="s">
        <v>630</v>
      </c>
      <c r="D495" s="1" t="s">
        <v>28</v>
      </c>
      <c r="E495" s="1" t="s">
        <v>29</v>
      </c>
      <c r="F495" s="1" t="s">
        <v>29</v>
      </c>
      <c r="G495" s="1" t="s">
        <v>29</v>
      </c>
    </row>
    <row r="496" spans="1:7" x14ac:dyDescent="0.15">
      <c r="A496">
        <v>595</v>
      </c>
      <c r="B496" t="s">
        <v>631</v>
      </c>
      <c r="C496" t="s">
        <v>632</v>
      </c>
      <c r="D496" s="1" t="s">
        <v>28</v>
      </c>
      <c r="E496" s="1" t="s">
        <v>29</v>
      </c>
      <c r="F496" s="1" t="s">
        <v>28</v>
      </c>
      <c r="G496" s="1" t="s">
        <v>29</v>
      </c>
    </row>
    <row r="497" spans="1:7" x14ac:dyDescent="0.15">
      <c r="A497">
        <v>596</v>
      </c>
      <c r="B497" t="s">
        <v>633</v>
      </c>
      <c r="C497" t="s">
        <v>634</v>
      </c>
      <c r="D497" s="1" t="s">
        <v>29</v>
      </c>
      <c r="E497" s="1" t="s">
        <v>29</v>
      </c>
      <c r="F497" s="1" t="s">
        <v>29</v>
      </c>
      <c r="G497" s="1" t="s">
        <v>29</v>
      </c>
    </row>
    <row r="498" spans="1:7" x14ac:dyDescent="0.15">
      <c r="A498">
        <v>597</v>
      </c>
      <c r="B498" t="s">
        <v>635</v>
      </c>
      <c r="C498" t="s">
        <v>636</v>
      </c>
      <c r="D498" s="1" t="s">
        <v>29</v>
      </c>
      <c r="E498" s="1" t="s">
        <v>29</v>
      </c>
      <c r="F498" s="1" t="s">
        <v>28</v>
      </c>
      <c r="G498" s="1" t="s">
        <v>29</v>
      </c>
    </row>
    <row r="499" spans="1:7" x14ac:dyDescent="0.15">
      <c r="A499">
        <v>598</v>
      </c>
      <c r="B499" t="s">
        <v>1373</v>
      </c>
      <c r="C499" t="s">
        <v>1374</v>
      </c>
      <c r="D499" s="1" t="s">
        <v>29</v>
      </c>
      <c r="E499" s="1" t="s">
        <v>29</v>
      </c>
      <c r="F499" s="1" t="s">
        <v>28</v>
      </c>
      <c r="G499" s="1" t="s">
        <v>29</v>
      </c>
    </row>
    <row r="500" spans="1:7" x14ac:dyDescent="0.15">
      <c r="A500">
        <v>599</v>
      </c>
      <c r="B500" t="s">
        <v>637</v>
      </c>
      <c r="C500" t="s">
        <v>638</v>
      </c>
      <c r="D500" s="1" t="s">
        <v>28</v>
      </c>
      <c r="E500" s="1" t="s">
        <v>29</v>
      </c>
      <c r="F500" s="1" t="s">
        <v>29</v>
      </c>
      <c r="G500" s="1" t="s">
        <v>29</v>
      </c>
    </row>
    <row r="501" spans="1:7" x14ac:dyDescent="0.15">
      <c r="A501">
        <v>600</v>
      </c>
      <c r="B501" t="s">
        <v>825</v>
      </c>
      <c r="C501" t="s">
        <v>826</v>
      </c>
      <c r="D501" s="1" t="s">
        <v>29</v>
      </c>
      <c r="E501" s="1" t="s">
        <v>29</v>
      </c>
      <c r="F501" s="1" t="s">
        <v>28</v>
      </c>
      <c r="G501" s="1" t="s">
        <v>29</v>
      </c>
    </row>
    <row r="502" spans="1:7" x14ac:dyDescent="0.15">
      <c r="A502">
        <v>601</v>
      </c>
      <c r="B502" t="s">
        <v>1127</v>
      </c>
      <c r="C502" t="s">
        <v>1128</v>
      </c>
      <c r="D502" s="1" t="s">
        <v>28</v>
      </c>
      <c r="E502" s="1" t="s">
        <v>29</v>
      </c>
      <c r="F502" s="1" t="s">
        <v>29</v>
      </c>
      <c r="G502" s="1" t="s">
        <v>29</v>
      </c>
    </row>
    <row r="503" spans="1:7" x14ac:dyDescent="0.15">
      <c r="A503">
        <v>602</v>
      </c>
      <c r="B503" t="s">
        <v>639</v>
      </c>
      <c r="C503" t="s">
        <v>640</v>
      </c>
      <c r="D503" s="1" t="s">
        <v>29</v>
      </c>
      <c r="E503" s="1" t="s">
        <v>29</v>
      </c>
      <c r="F503" s="1" t="s">
        <v>28</v>
      </c>
      <c r="G503" s="1" t="s">
        <v>29</v>
      </c>
    </row>
    <row r="504" spans="1:7" x14ac:dyDescent="0.15">
      <c r="A504">
        <v>603</v>
      </c>
      <c r="B504" t="s">
        <v>1129</v>
      </c>
      <c r="C504" t="s">
        <v>1130</v>
      </c>
      <c r="D504" s="1" t="s">
        <v>29</v>
      </c>
      <c r="E504" s="1" t="s">
        <v>29</v>
      </c>
      <c r="F504" s="1" t="s">
        <v>28</v>
      </c>
      <c r="G504" s="1" t="s">
        <v>29</v>
      </c>
    </row>
    <row r="505" spans="1:7" x14ac:dyDescent="0.15">
      <c r="A505">
        <v>604</v>
      </c>
      <c r="B505" t="s">
        <v>1278</v>
      </c>
      <c r="C505" t="s">
        <v>1279</v>
      </c>
      <c r="D505" s="1" t="s">
        <v>28</v>
      </c>
      <c r="E505" s="1" t="s">
        <v>29</v>
      </c>
      <c r="F505" s="1" t="s">
        <v>29</v>
      </c>
      <c r="G505" s="1" t="s">
        <v>29</v>
      </c>
    </row>
    <row r="506" spans="1:7" x14ac:dyDescent="0.15">
      <c r="A506">
        <v>605</v>
      </c>
      <c r="B506" t="s">
        <v>641</v>
      </c>
      <c r="C506" t="s">
        <v>642</v>
      </c>
      <c r="D506" s="1" t="s">
        <v>29</v>
      </c>
      <c r="E506" s="1" t="s">
        <v>29</v>
      </c>
      <c r="F506" s="1" t="s">
        <v>28</v>
      </c>
      <c r="G506" s="1" t="s">
        <v>29</v>
      </c>
    </row>
    <row r="507" spans="1:7" x14ac:dyDescent="0.15">
      <c r="A507">
        <v>606</v>
      </c>
      <c r="B507" t="s">
        <v>1375</v>
      </c>
      <c r="C507" t="s">
        <v>1376</v>
      </c>
      <c r="D507" s="1" t="s">
        <v>29</v>
      </c>
      <c r="E507" s="1" t="s">
        <v>29</v>
      </c>
      <c r="F507" s="1" t="s">
        <v>28</v>
      </c>
      <c r="G507" s="1" t="s">
        <v>29</v>
      </c>
    </row>
    <row r="508" spans="1:7" x14ac:dyDescent="0.15">
      <c r="A508">
        <v>607</v>
      </c>
      <c r="B508" t="s">
        <v>643</v>
      </c>
      <c r="C508" t="s">
        <v>644</v>
      </c>
      <c r="D508" s="1" t="s">
        <v>29</v>
      </c>
      <c r="E508" s="1" t="s">
        <v>29</v>
      </c>
      <c r="F508" s="1" t="s">
        <v>28</v>
      </c>
      <c r="G508" s="1" t="s">
        <v>29</v>
      </c>
    </row>
    <row r="509" spans="1:7" x14ac:dyDescent="0.15">
      <c r="A509">
        <v>608</v>
      </c>
      <c r="B509" t="s">
        <v>1131</v>
      </c>
      <c r="C509" t="s">
        <v>1132</v>
      </c>
      <c r="D509" s="1" t="s">
        <v>29</v>
      </c>
      <c r="E509" s="1" t="s">
        <v>29</v>
      </c>
      <c r="F509" s="1" t="s">
        <v>28</v>
      </c>
      <c r="G509" s="1" t="s">
        <v>29</v>
      </c>
    </row>
    <row r="510" spans="1:7" x14ac:dyDescent="0.15">
      <c r="A510">
        <v>609</v>
      </c>
      <c r="B510" t="s">
        <v>645</v>
      </c>
      <c r="C510" t="s">
        <v>1133</v>
      </c>
      <c r="D510" s="1" t="s">
        <v>28</v>
      </c>
      <c r="E510" s="1" t="s">
        <v>29</v>
      </c>
      <c r="F510" s="1" t="s">
        <v>29</v>
      </c>
      <c r="G510" s="1" t="s">
        <v>29</v>
      </c>
    </row>
    <row r="511" spans="1:7" x14ac:dyDescent="0.15">
      <c r="A511">
        <v>610</v>
      </c>
      <c r="B511" t="s">
        <v>646</v>
      </c>
      <c r="C511" t="s">
        <v>647</v>
      </c>
      <c r="D511" s="1" t="s">
        <v>29</v>
      </c>
      <c r="E511" s="1" t="s">
        <v>29</v>
      </c>
      <c r="F511" s="1" t="s">
        <v>29</v>
      </c>
      <c r="G511" s="1" t="s">
        <v>29</v>
      </c>
    </row>
    <row r="512" spans="1:7" x14ac:dyDescent="0.15">
      <c r="A512">
        <v>611</v>
      </c>
      <c r="B512" t="s">
        <v>648</v>
      </c>
      <c r="C512" t="s">
        <v>649</v>
      </c>
      <c r="D512" s="1" t="s">
        <v>29</v>
      </c>
      <c r="E512" s="1" t="s">
        <v>29</v>
      </c>
      <c r="F512" s="1" t="s">
        <v>28</v>
      </c>
      <c r="G512" s="1" t="s">
        <v>29</v>
      </c>
    </row>
    <row r="513" spans="1:7" x14ac:dyDescent="0.15">
      <c r="A513">
        <v>612</v>
      </c>
      <c r="B513" t="s">
        <v>827</v>
      </c>
      <c r="C513" t="s">
        <v>828</v>
      </c>
      <c r="D513" s="1" t="s">
        <v>29</v>
      </c>
      <c r="E513" s="1" t="s">
        <v>29</v>
      </c>
      <c r="F513" s="1" t="s">
        <v>28</v>
      </c>
      <c r="G513" s="1" t="s">
        <v>29</v>
      </c>
    </row>
    <row r="514" spans="1:7" x14ac:dyDescent="0.15">
      <c r="A514">
        <v>613</v>
      </c>
      <c r="B514" t="s">
        <v>1134</v>
      </c>
      <c r="C514" t="s">
        <v>1135</v>
      </c>
      <c r="D514" s="1" t="s">
        <v>29</v>
      </c>
      <c r="E514" s="1" t="s">
        <v>29</v>
      </c>
      <c r="F514" s="1" t="s">
        <v>28</v>
      </c>
      <c r="G514" s="1" t="s">
        <v>29</v>
      </c>
    </row>
    <row r="515" spans="1:7" x14ac:dyDescent="0.15">
      <c r="A515">
        <v>614</v>
      </c>
      <c r="B515" t="s">
        <v>829</v>
      </c>
      <c r="C515" t="s">
        <v>830</v>
      </c>
      <c r="D515" s="1" t="s">
        <v>29</v>
      </c>
      <c r="E515" s="1" t="s">
        <v>29</v>
      </c>
      <c r="F515" s="1" t="s">
        <v>28</v>
      </c>
      <c r="G515" s="1" t="s">
        <v>29</v>
      </c>
    </row>
    <row r="516" spans="1:7" x14ac:dyDescent="0.15">
      <c r="A516">
        <v>615</v>
      </c>
      <c r="B516" t="s">
        <v>650</v>
      </c>
      <c r="C516" t="s">
        <v>651</v>
      </c>
      <c r="D516" s="1" t="s">
        <v>29</v>
      </c>
      <c r="E516" s="1" t="s">
        <v>29</v>
      </c>
      <c r="F516" s="1" t="s">
        <v>28</v>
      </c>
      <c r="G516" s="1" t="s">
        <v>29</v>
      </c>
    </row>
    <row r="517" spans="1:7" x14ac:dyDescent="0.15">
      <c r="A517">
        <v>616</v>
      </c>
      <c r="B517" t="s">
        <v>1136</v>
      </c>
      <c r="C517" t="s">
        <v>1137</v>
      </c>
      <c r="D517" s="1" t="s">
        <v>29</v>
      </c>
      <c r="E517" s="1" t="s">
        <v>29</v>
      </c>
      <c r="F517" s="1" t="s">
        <v>28</v>
      </c>
      <c r="G517" s="1" t="s">
        <v>29</v>
      </c>
    </row>
    <row r="518" spans="1:7" x14ac:dyDescent="0.15">
      <c r="A518">
        <v>617</v>
      </c>
      <c r="B518" t="s">
        <v>652</v>
      </c>
      <c r="C518" t="s">
        <v>653</v>
      </c>
      <c r="D518" s="1" t="s">
        <v>29</v>
      </c>
      <c r="E518" s="1" t="s">
        <v>29</v>
      </c>
      <c r="F518" s="1" t="s">
        <v>28</v>
      </c>
      <c r="G518" s="1" t="s">
        <v>29</v>
      </c>
    </row>
    <row r="519" spans="1:7" x14ac:dyDescent="0.15">
      <c r="A519">
        <v>618</v>
      </c>
      <c r="B519" t="s">
        <v>1138</v>
      </c>
      <c r="C519" t="s">
        <v>1139</v>
      </c>
      <c r="D519" s="1" t="s">
        <v>29</v>
      </c>
      <c r="E519" s="1" t="s">
        <v>29</v>
      </c>
      <c r="F519" s="1" t="s">
        <v>28</v>
      </c>
      <c r="G519" s="1" t="s">
        <v>29</v>
      </c>
    </row>
    <row r="520" spans="1:7" x14ac:dyDescent="0.15">
      <c r="A520">
        <v>619</v>
      </c>
      <c r="B520" t="s">
        <v>654</v>
      </c>
      <c r="C520" t="s">
        <v>655</v>
      </c>
      <c r="D520" s="1" t="s">
        <v>29</v>
      </c>
      <c r="E520" s="1" t="s">
        <v>29</v>
      </c>
      <c r="F520" s="1" t="s">
        <v>28</v>
      </c>
      <c r="G520" s="1" t="s">
        <v>29</v>
      </c>
    </row>
    <row r="521" spans="1:7" x14ac:dyDescent="0.15">
      <c r="A521">
        <v>620</v>
      </c>
      <c r="B521" t="s">
        <v>1377</v>
      </c>
      <c r="C521" t="s">
        <v>1378</v>
      </c>
      <c r="D521" s="1" t="s">
        <v>29</v>
      </c>
      <c r="E521" s="1" t="s">
        <v>29</v>
      </c>
      <c r="F521" s="1" t="s">
        <v>28</v>
      </c>
      <c r="G521" s="1" t="s">
        <v>29</v>
      </c>
    </row>
    <row r="522" spans="1:7" x14ac:dyDescent="0.15">
      <c r="A522">
        <v>621</v>
      </c>
      <c r="B522" t="s">
        <v>1140</v>
      </c>
      <c r="C522" t="s">
        <v>1141</v>
      </c>
      <c r="D522" s="1" t="s">
        <v>29</v>
      </c>
      <c r="E522" s="1" t="s">
        <v>29</v>
      </c>
      <c r="F522" s="1" t="s">
        <v>28</v>
      </c>
      <c r="G522" s="1" t="s">
        <v>29</v>
      </c>
    </row>
    <row r="523" spans="1:7" x14ac:dyDescent="0.15">
      <c r="A523">
        <v>622</v>
      </c>
      <c r="B523" t="s">
        <v>1379</v>
      </c>
      <c r="C523" t="s">
        <v>1380</v>
      </c>
      <c r="D523" s="1" t="s">
        <v>29</v>
      </c>
      <c r="E523" s="1" t="s">
        <v>29</v>
      </c>
      <c r="F523" s="1" t="s">
        <v>28</v>
      </c>
      <c r="G523" s="1" t="s">
        <v>29</v>
      </c>
    </row>
    <row r="524" spans="1:7" x14ac:dyDescent="0.15">
      <c r="A524">
        <v>623</v>
      </c>
      <c r="B524" t="s">
        <v>1381</v>
      </c>
      <c r="C524" t="s">
        <v>1382</v>
      </c>
      <c r="D524" s="1" t="s">
        <v>29</v>
      </c>
      <c r="E524" s="1" t="s">
        <v>29</v>
      </c>
      <c r="F524" s="1" t="s">
        <v>28</v>
      </c>
      <c r="G524" s="1" t="s">
        <v>29</v>
      </c>
    </row>
    <row r="525" spans="1:7" x14ac:dyDescent="0.15">
      <c r="A525">
        <v>624</v>
      </c>
      <c r="B525" t="s">
        <v>1142</v>
      </c>
      <c r="C525" t="s">
        <v>1143</v>
      </c>
      <c r="D525" s="1" t="s">
        <v>29</v>
      </c>
      <c r="E525" s="1" t="s">
        <v>29</v>
      </c>
      <c r="F525" s="1" t="s">
        <v>28</v>
      </c>
      <c r="G525" s="1" t="s">
        <v>29</v>
      </c>
    </row>
    <row r="526" spans="1:7" x14ac:dyDescent="0.15">
      <c r="A526">
        <v>625</v>
      </c>
      <c r="B526" t="s">
        <v>656</v>
      </c>
      <c r="C526" t="s">
        <v>657</v>
      </c>
      <c r="D526" s="1" t="s">
        <v>29</v>
      </c>
      <c r="E526" s="1" t="s">
        <v>29</v>
      </c>
      <c r="F526" s="1" t="s">
        <v>28</v>
      </c>
      <c r="G526" s="1" t="s">
        <v>29</v>
      </c>
    </row>
    <row r="527" spans="1:7" x14ac:dyDescent="0.15">
      <c r="A527">
        <v>626</v>
      </c>
      <c r="B527" t="s">
        <v>658</v>
      </c>
      <c r="C527" t="s">
        <v>659</v>
      </c>
      <c r="D527" s="1" t="s">
        <v>29</v>
      </c>
      <c r="E527" s="1" t="s">
        <v>29</v>
      </c>
      <c r="F527" s="1" t="s">
        <v>28</v>
      </c>
      <c r="G527" s="1" t="s">
        <v>29</v>
      </c>
    </row>
    <row r="528" spans="1:7" x14ac:dyDescent="0.15">
      <c r="A528">
        <v>627</v>
      </c>
      <c r="B528" t="s">
        <v>660</v>
      </c>
      <c r="C528" t="s">
        <v>661</v>
      </c>
      <c r="D528" s="1" t="s">
        <v>29</v>
      </c>
      <c r="E528" s="1" t="s">
        <v>29</v>
      </c>
      <c r="F528" s="1" t="s">
        <v>28</v>
      </c>
      <c r="G528" s="1" t="s">
        <v>29</v>
      </c>
    </row>
    <row r="529" spans="1:7" x14ac:dyDescent="0.15">
      <c r="A529">
        <v>628</v>
      </c>
      <c r="B529" t="s">
        <v>1318</v>
      </c>
      <c r="C529" t="s">
        <v>1319</v>
      </c>
      <c r="D529" s="1" t="s">
        <v>29</v>
      </c>
      <c r="E529" s="1" t="s">
        <v>29</v>
      </c>
      <c r="F529" s="1" t="s">
        <v>28</v>
      </c>
      <c r="G529" s="1" t="s">
        <v>29</v>
      </c>
    </row>
    <row r="530" spans="1:7" x14ac:dyDescent="0.15">
      <c r="A530">
        <v>629</v>
      </c>
      <c r="B530" t="s">
        <v>831</v>
      </c>
      <c r="C530" t="s">
        <v>832</v>
      </c>
      <c r="D530" s="1" t="s">
        <v>29</v>
      </c>
      <c r="E530" s="1" t="s">
        <v>29</v>
      </c>
      <c r="F530" s="1" t="s">
        <v>28</v>
      </c>
      <c r="G530" s="1" t="s">
        <v>29</v>
      </c>
    </row>
    <row r="531" spans="1:7" x14ac:dyDescent="0.15">
      <c r="A531">
        <v>630</v>
      </c>
      <c r="B531" t="s">
        <v>1280</v>
      </c>
      <c r="C531" t="s">
        <v>1281</v>
      </c>
      <c r="D531" s="1" t="s">
        <v>28</v>
      </c>
      <c r="E531" s="1" t="s">
        <v>29</v>
      </c>
      <c r="F531" s="1" t="s">
        <v>29</v>
      </c>
      <c r="G531" s="1" t="s">
        <v>29</v>
      </c>
    </row>
    <row r="532" spans="1:7" x14ac:dyDescent="0.15">
      <c r="A532">
        <v>631</v>
      </c>
      <c r="B532" t="s">
        <v>833</v>
      </c>
      <c r="C532" t="s">
        <v>834</v>
      </c>
      <c r="D532" s="1" t="s">
        <v>29</v>
      </c>
      <c r="E532" s="1" t="s">
        <v>29</v>
      </c>
      <c r="F532" s="1" t="s">
        <v>28</v>
      </c>
      <c r="G532" s="1" t="s">
        <v>29</v>
      </c>
    </row>
    <row r="533" spans="1:7" x14ac:dyDescent="0.15">
      <c r="A533">
        <v>632</v>
      </c>
      <c r="B533" t="s">
        <v>1144</v>
      </c>
      <c r="C533" t="s">
        <v>1145</v>
      </c>
      <c r="D533" s="1" t="s">
        <v>29</v>
      </c>
      <c r="E533" s="1" t="s">
        <v>29</v>
      </c>
      <c r="F533" s="1" t="s">
        <v>28</v>
      </c>
      <c r="G533" s="1" t="s">
        <v>29</v>
      </c>
    </row>
    <row r="534" spans="1:7" x14ac:dyDescent="0.15">
      <c r="A534">
        <v>633</v>
      </c>
      <c r="B534" t="s">
        <v>835</v>
      </c>
      <c r="C534" t="s">
        <v>836</v>
      </c>
      <c r="D534" s="1" t="s">
        <v>29</v>
      </c>
      <c r="E534" s="1" t="s">
        <v>29</v>
      </c>
      <c r="F534" s="1" t="s">
        <v>28</v>
      </c>
      <c r="G534" s="1" t="s">
        <v>29</v>
      </c>
    </row>
    <row r="535" spans="1:7" x14ac:dyDescent="0.15">
      <c r="A535">
        <v>634</v>
      </c>
      <c r="B535" t="s">
        <v>837</v>
      </c>
      <c r="C535" t="s">
        <v>1146</v>
      </c>
      <c r="D535" s="1" t="s">
        <v>29</v>
      </c>
      <c r="E535" s="1" t="s">
        <v>29</v>
      </c>
      <c r="F535" s="1" t="s">
        <v>28</v>
      </c>
      <c r="G535" s="1" t="s">
        <v>29</v>
      </c>
    </row>
    <row r="536" spans="1:7" x14ac:dyDescent="0.15">
      <c r="A536">
        <v>635</v>
      </c>
      <c r="B536" t="s">
        <v>838</v>
      </c>
      <c r="C536" t="s">
        <v>839</v>
      </c>
      <c r="D536" s="1" t="s">
        <v>29</v>
      </c>
      <c r="E536" s="1" t="s">
        <v>29</v>
      </c>
      <c r="F536" s="1" t="s">
        <v>28</v>
      </c>
      <c r="G536" s="1" t="s">
        <v>29</v>
      </c>
    </row>
    <row r="537" spans="1:7" x14ac:dyDescent="0.15">
      <c r="A537">
        <v>636</v>
      </c>
      <c r="B537" t="s">
        <v>1147</v>
      </c>
      <c r="C537" t="s">
        <v>1148</v>
      </c>
      <c r="D537" s="1" t="s">
        <v>29</v>
      </c>
      <c r="E537" s="1" t="s">
        <v>29</v>
      </c>
      <c r="F537" s="1" t="s">
        <v>28</v>
      </c>
      <c r="G537" s="1" t="s">
        <v>29</v>
      </c>
    </row>
    <row r="538" spans="1:7" x14ac:dyDescent="0.15">
      <c r="A538">
        <v>637</v>
      </c>
      <c r="B538" t="s">
        <v>1149</v>
      </c>
      <c r="C538" t="s">
        <v>662</v>
      </c>
      <c r="D538" s="1" t="s">
        <v>29</v>
      </c>
      <c r="E538" s="1" t="s">
        <v>29</v>
      </c>
      <c r="F538" s="1" t="s">
        <v>28</v>
      </c>
      <c r="G538" s="1" t="s">
        <v>29</v>
      </c>
    </row>
    <row r="539" spans="1:7" x14ac:dyDescent="0.15">
      <c r="A539">
        <v>638</v>
      </c>
      <c r="B539" t="s">
        <v>663</v>
      </c>
      <c r="C539" t="s">
        <v>664</v>
      </c>
      <c r="D539" s="1" t="s">
        <v>29</v>
      </c>
      <c r="E539" s="1" t="s">
        <v>29</v>
      </c>
      <c r="F539" s="1" t="s">
        <v>28</v>
      </c>
      <c r="G539" s="1" t="s">
        <v>29</v>
      </c>
    </row>
    <row r="540" spans="1:7" x14ac:dyDescent="0.15">
      <c r="A540">
        <v>639</v>
      </c>
      <c r="B540" t="s">
        <v>840</v>
      </c>
      <c r="C540" t="s">
        <v>841</v>
      </c>
      <c r="D540" s="1" t="s">
        <v>29</v>
      </c>
      <c r="E540" s="1" t="s">
        <v>29</v>
      </c>
      <c r="F540" s="1" t="s">
        <v>28</v>
      </c>
      <c r="G540" s="1" t="s">
        <v>29</v>
      </c>
    </row>
    <row r="541" spans="1:7" x14ac:dyDescent="0.15">
      <c r="A541">
        <v>640</v>
      </c>
      <c r="B541" t="s">
        <v>665</v>
      </c>
      <c r="C541" t="s">
        <v>666</v>
      </c>
      <c r="D541" s="1" t="s">
        <v>29</v>
      </c>
      <c r="E541" s="1" t="s">
        <v>29</v>
      </c>
      <c r="F541" s="1" t="s">
        <v>28</v>
      </c>
      <c r="G541" s="1" t="s">
        <v>29</v>
      </c>
    </row>
    <row r="542" spans="1:7" x14ac:dyDescent="0.15">
      <c r="A542">
        <v>641</v>
      </c>
      <c r="B542" t="s">
        <v>1383</v>
      </c>
      <c r="C542" t="s">
        <v>1384</v>
      </c>
      <c r="D542" s="1" t="s">
        <v>29</v>
      </c>
      <c r="E542" s="1" t="s">
        <v>29</v>
      </c>
      <c r="F542" s="1" t="s">
        <v>28</v>
      </c>
      <c r="G542" s="1" t="s">
        <v>29</v>
      </c>
    </row>
    <row r="543" spans="1:7" x14ac:dyDescent="0.15">
      <c r="A543">
        <v>642</v>
      </c>
      <c r="B543" t="s">
        <v>667</v>
      </c>
      <c r="C543" t="s">
        <v>668</v>
      </c>
      <c r="D543" s="1" t="s">
        <v>29</v>
      </c>
      <c r="E543" s="1" t="s">
        <v>29</v>
      </c>
      <c r="F543" s="1" t="s">
        <v>28</v>
      </c>
      <c r="G543" s="1" t="s">
        <v>29</v>
      </c>
    </row>
    <row r="544" spans="1:7" x14ac:dyDescent="0.15">
      <c r="A544">
        <v>643</v>
      </c>
      <c r="B544" t="s">
        <v>1150</v>
      </c>
      <c r="C544" t="s">
        <v>669</v>
      </c>
      <c r="D544" s="1" t="s">
        <v>28</v>
      </c>
      <c r="E544" s="1" t="s">
        <v>29</v>
      </c>
      <c r="F544" s="1" t="s">
        <v>28</v>
      </c>
      <c r="G544" s="1" t="s">
        <v>29</v>
      </c>
    </row>
    <row r="545" spans="1:7" x14ac:dyDescent="0.15">
      <c r="A545">
        <v>644</v>
      </c>
      <c r="B545" t="s">
        <v>1282</v>
      </c>
      <c r="C545" t="s">
        <v>1283</v>
      </c>
      <c r="D545" s="1" t="s">
        <v>29</v>
      </c>
      <c r="E545" s="1" t="s">
        <v>29</v>
      </c>
      <c r="F545" s="1" t="s">
        <v>28</v>
      </c>
      <c r="G545" s="1" t="s">
        <v>29</v>
      </c>
    </row>
    <row r="546" spans="1:7" x14ac:dyDescent="0.15">
      <c r="A546">
        <v>645</v>
      </c>
      <c r="B546" t="s">
        <v>670</v>
      </c>
      <c r="C546" t="s">
        <v>671</v>
      </c>
      <c r="D546" s="1" t="s">
        <v>29</v>
      </c>
      <c r="E546" s="1" t="s">
        <v>29</v>
      </c>
      <c r="F546" s="1" t="s">
        <v>28</v>
      </c>
      <c r="G546" s="1" t="s">
        <v>29</v>
      </c>
    </row>
    <row r="547" spans="1:7" x14ac:dyDescent="0.15">
      <c r="A547">
        <v>646</v>
      </c>
      <c r="B547" t="s">
        <v>1385</v>
      </c>
      <c r="C547" t="s">
        <v>1386</v>
      </c>
      <c r="D547" s="1" t="s">
        <v>29</v>
      </c>
      <c r="E547" s="1" t="s">
        <v>29</v>
      </c>
      <c r="F547" s="1" t="s">
        <v>28</v>
      </c>
      <c r="G547" s="1" t="s">
        <v>29</v>
      </c>
    </row>
    <row r="548" spans="1:7" x14ac:dyDescent="0.15">
      <c r="A548">
        <v>647</v>
      </c>
      <c r="B548" t="s">
        <v>1151</v>
      </c>
      <c r="C548" t="s">
        <v>1152</v>
      </c>
      <c r="D548" s="1" t="s">
        <v>29</v>
      </c>
      <c r="E548" s="1" t="s">
        <v>29</v>
      </c>
      <c r="F548" s="1" t="s">
        <v>28</v>
      </c>
      <c r="G548" s="1" t="s">
        <v>29</v>
      </c>
    </row>
    <row r="549" spans="1:7" x14ac:dyDescent="0.15">
      <c r="A549">
        <v>648</v>
      </c>
      <c r="B549" t="s">
        <v>1153</v>
      </c>
      <c r="C549" t="s">
        <v>1154</v>
      </c>
      <c r="D549" s="1" t="s">
        <v>28</v>
      </c>
      <c r="E549" s="1" t="s">
        <v>29</v>
      </c>
      <c r="F549" s="1" t="s">
        <v>29</v>
      </c>
      <c r="G549" s="1" t="s">
        <v>29</v>
      </c>
    </row>
    <row r="550" spans="1:7" x14ac:dyDescent="0.15">
      <c r="A550">
        <v>649</v>
      </c>
      <c r="B550" t="s">
        <v>1387</v>
      </c>
      <c r="C550" t="s">
        <v>1388</v>
      </c>
      <c r="D550" s="1" t="s">
        <v>29</v>
      </c>
      <c r="E550" s="1" t="s">
        <v>29</v>
      </c>
      <c r="F550" s="1" t="s">
        <v>28</v>
      </c>
      <c r="G550" s="1" t="s">
        <v>29</v>
      </c>
    </row>
    <row r="551" spans="1:7" x14ac:dyDescent="0.15">
      <c r="A551">
        <v>650</v>
      </c>
      <c r="B551" t="s">
        <v>672</v>
      </c>
      <c r="C551" t="s">
        <v>673</v>
      </c>
      <c r="D551" s="1" t="s">
        <v>29</v>
      </c>
      <c r="E551" s="1" t="s">
        <v>29</v>
      </c>
      <c r="F551" s="1" t="s">
        <v>28</v>
      </c>
      <c r="G551" s="1" t="s">
        <v>29</v>
      </c>
    </row>
    <row r="552" spans="1:7" x14ac:dyDescent="0.15">
      <c r="A552">
        <v>651</v>
      </c>
      <c r="B552" t="s">
        <v>1155</v>
      </c>
      <c r="C552" t="s">
        <v>1156</v>
      </c>
      <c r="D552" s="1" t="s">
        <v>29</v>
      </c>
      <c r="E552" s="1" t="s">
        <v>29</v>
      </c>
      <c r="F552" s="1" t="s">
        <v>28</v>
      </c>
      <c r="G552" s="1" t="s">
        <v>29</v>
      </c>
    </row>
    <row r="553" spans="1:7" x14ac:dyDescent="0.15">
      <c r="A553">
        <v>652</v>
      </c>
      <c r="B553" t="s">
        <v>1157</v>
      </c>
      <c r="C553" t="s">
        <v>1158</v>
      </c>
      <c r="D553" s="1" t="s">
        <v>29</v>
      </c>
      <c r="E553" s="1" t="s">
        <v>29</v>
      </c>
      <c r="F553" s="1" t="s">
        <v>28</v>
      </c>
      <c r="G553" s="1" t="s">
        <v>29</v>
      </c>
    </row>
    <row r="554" spans="1:7" x14ac:dyDescent="0.15">
      <c r="A554">
        <v>653</v>
      </c>
      <c r="B554" t="s">
        <v>1159</v>
      </c>
      <c r="C554" t="s">
        <v>1160</v>
      </c>
      <c r="D554" s="1" t="s">
        <v>29</v>
      </c>
      <c r="E554" s="1" t="s">
        <v>29</v>
      </c>
      <c r="F554" s="1" t="s">
        <v>28</v>
      </c>
      <c r="G554" s="1" t="s">
        <v>29</v>
      </c>
    </row>
    <row r="555" spans="1:7" x14ac:dyDescent="0.15">
      <c r="A555">
        <v>654</v>
      </c>
      <c r="B555" t="s">
        <v>842</v>
      </c>
      <c r="C555" t="s">
        <v>843</v>
      </c>
      <c r="D555" s="1" t="s">
        <v>29</v>
      </c>
      <c r="E555" s="1" t="s">
        <v>29</v>
      </c>
      <c r="F555" s="1" t="s">
        <v>28</v>
      </c>
      <c r="G555" s="1" t="s">
        <v>29</v>
      </c>
    </row>
    <row r="556" spans="1:7" x14ac:dyDescent="0.15">
      <c r="A556">
        <v>655</v>
      </c>
      <c r="B556" t="s">
        <v>674</v>
      </c>
      <c r="C556" t="s">
        <v>675</v>
      </c>
      <c r="D556" s="1" t="s">
        <v>29</v>
      </c>
      <c r="E556" s="1" t="s">
        <v>29</v>
      </c>
      <c r="F556" s="1" t="s">
        <v>28</v>
      </c>
      <c r="G556" s="1" t="s">
        <v>29</v>
      </c>
    </row>
    <row r="557" spans="1:7" x14ac:dyDescent="0.15">
      <c r="A557">
        <v>656</v>
      </c>
      <c r="B557" t="s">
        <v>676</v>
      </c>
      <c r="C557" t="s">
        <v>677</v>
      </c>
      <c r="D557" s="1" t="s">
        <v>29</v>
      </c>
      <c r="E557" s="1" t="s">
        <v>29</v>
      </c>
      <c r="F557" s="1" t="s">
        <v>28</v>
      </c>
      <c r="G557" s="1" t="s">
        <v>29</v>
      </c>
    </row>
    <row r="558" spans="1:7" x14ac:dyDescent="0.15">
      <c r="A558">
        <v>657</v>
      </c>
      <c r="B558" t="s">
        <v>678</v>
      </c>
      <c r="C558" t="s">
        <v>679</v>
      </c>
      <c r="D558" s="1" t="s">
        <v>29</v>
      </c>
      <c r="E558" s="1" t="s">
        <v>29</v>
      </c>
      <c r="F558" s="1" t="s">
        <v>28</v>
      </c>
      <c r="G558" s="1" t="s">
        <v>29</v>
      </c>
    </row>
    <row r="559" spans="1:7" x14ac:dyDescent="0.15">
      <c r="A559">
        <v>658</v>
      </c>
      <c r="B559" t="s">
        <v>1161</v>
      </c>
      <c r="C559" t="s">
        <v>1162</v>
      </c>
      <c r="D559" s="1" t="s">
        <v>29</v>
      </c>
      <c r="E559" s="1" t="s">
        <v>29</v>
      </c>
      <c r="F559" s="1" t="s">
        <v>28</v>
      </c>
      <c r="G559" s="1" t="s">
        <v>29</v>
      </c>
    </row>
    <row r="560" spans="1:7" x14ac:dyDescent="0.15">
      <c r="A560">
        <v>659</v>
      </c>
      <c r="B560" t="s">
        <v>1389</v>
      </c>
      <c r="C560" t="s">
        <v>1163</v>
      </c>
      <c r="D560" s="1" t="s">
        <v>29</v>
      </c>
      <c r="E560" s="1" t="s">
        <v>29</v>
      </c>
      <c r="F560" s="1" t="s">
        <v>28</v>
      </c>
      <c r="G560" s="1" t="s">
        <v>29</v>
      </c>
    </row>
    <row r="561" spans="1:7" x14ac:dyDescent="0.15">
      <c r="A561">
        <v>660</v>
      </c>
      <c r="B561" t="s">
        <v>680</v>
      </c>
      <c r="C561" t="s">
        <v>681</v>
      </c>
      <c r="D561" s="1" t="s">
        <v>28</v>
      </c>
      <c r="E561" s="1" t="s">
        <v>29</v>
      </c>
      <c r="F561" s="1" t="s">
        <v>29</v>
      </c>
      <c r="G561" s="1" t="s">
        <v>29</v>
      </c>
    </row>
    <row r="562" spans="1:7" x14ac:dyDescent="0.15">
      <c r="A562">
        <v>661</v>
      </c>
      <c r="B562" t="s">
        <v>682</v>
      </c>
      <c r="C562" t="s">
        <v>683</v>
      </c>
      <c r="D562" s="1" t="s">
        <v>28</v>
      </c>
      <c r="E562" s="1" t="s">
        <v>29</v>
      </c>
      <c r="F562" s="1" t="s">
        <v>29</v>
      </c>
      <c r="G562" s="1" t="s">
        <v>29</v>
      </c>
    </row>
    <row r="563" spans="1:7" x14ac:dyDescent="0.15">
      <c r="A563">
        <v>662</v>
      </c>
      <c r="B563" t="s">
        <v>684</v>
      </c>
      <c r="C563" t="s">
        <v>685</v>
      </c>
      <c r="D563" s="1" t="s">
        <v>28</v>
      </c>
      <c r="E563" s="1" t="s">
        <v>29</v>
      </c>
      <c r="F563" s="1" t="s">
        <v>29</v>
      </c>
      <c r="G563" s="1" t="s">
        <v>29</v>
      </c>
    </row>
    <row r="564" spans="1:7" x14ac:dyDescent="0.15">
      <c r="A564">
        <v>663</v>
      </c>
      <c r="B564" t="s">
        <v>686</v>
      </c>
      <c r="C564" t="s">
        <v>687</v>
      </c>
      <c r="D564" s="1" t="s">
        <v>28</v>
      </c>
      <c r="E564" s="1" t="s">
        <v>29</v>
      </c>
      <c r="F564" s="1" t="s">
        <v>29</v>
      </c>
      <c r="G564" s="1" t="s">
        <v>29</v>
      </c>
    </row>
    <row r="565" spans="1:7" x14ac:dyDescent="0.15">
      <c r="A565">
        <v>664</v>
      </c>
      <c r="B565" t="s">
        <v>688</v>
      </c>
      <c r="C565" t="s">
        <v>689</v>
      </c>
      <c r="D565" s="1" t="s">
        <v>29</v>
      </c>
      <c r="E565" s="1" t="s">
        <v>29</v>
      </c>
      <c r="F565" s="1" t="s">
        <v>28</v>
      </c>
      <c r="G565" s="1" t="s">
        <v>29</v>
      </c>
    </row>
    <row r="566" spans="1:7" x14ac:dyDescent="0.15">
      <c r="A566">
        <v>665</v>
      </c>
      <c r="B566" t="s">
        <v>1390</v>
      </c>
      <c r="C566" t="s">
        <v>1391</v>
      </c>
      <c r="D566" s="1" t="s">
        <v>29</v>
      </c>
      <c r="E566" s="1" t="s">
        <v>29</v>
      </c>
      <c r="F566" s="1" t="s">
        <v>28</v>
      </c>
      <c r="G566" s="1" t="s">
        <v>29</v>
      </c>
    </row>
    <row r="567" spans="1:7" x14ac:dyDescent="0.15">
      <c r="A567">
        <v>666</v>
      </c>
      <c r="B567" t="s">
        <v>1164</v>
      </c>
      <c r="C567" t="s">
        <v>1165</v>
      </c>
      <c r="D567" s="1" t="s">
        <v>29</v>
      </c>
      <c r="E567" s="1" t="s">
        <v>29</v>
      </c>
      <c r="F567" s="1" t="s">
        <v>28</v>
      </c>
      <c r="G567" s="1" t="s">
        <v>29</v>
      </c>
    </row>
    <row r="568" spans="1:7" x14ac:dyDescent="0.15">
      <c r="A568">
        <v>667</v>
      </c>
      <c r="B568" t="s">
        <v>1392</v>
      </c>
      <c r="C568" t="s">
        <v>1166</v>
      </c>
      <c r="D568" s="1" t="s">
        <v>29</v>
      </c>
      <c r="E568" s="1" t="s">
        <v>29</v>
      </c>
      <c r="F568" s="1" t="s">
        <v>28</v>
      </c>
      <c r="G568" s="1" t="s">
        <v>29</v>
      </c>
    </row>
    <row r="569" spans="1:7" x14ac:dyDescent="0.15">
      <c r="A569">
        <v>668</v>
      </c>
      <c r="B569" t="s">
        <v>1167</v>
      </c>
      <c r="C569" t="s">
        <v>1168</v>
      </c>
      <c r="D569" s="1" t="s">
        <v>29</v>
      </c>
      <c r="E569" s="1" t="s">
        <v>29</v>
      </c>
      <c r="F569" s="1" t="s">
        <v>28</v>
      </c>
      <c r="G569" s="1" t="s">
        <v>29</v>
      </c>
    </row>
    <row r="570" spans="1:7" x14ac:dyDescent="0.15">
      <c r="A570">
        <v>669</v>
      </c>
      <c r="B570" t="s">
        <v>1169</v>
      </c>
      <c r="C570" t="s">
        <v>1170</v>
      </c>
      <c r="D570" s="1" t="s">
        <v>29</v>
      </c>
      <c r="E570" s="1" t="s">
        <v>29</v>
      </c>
      <c r="F570" s="1" t="s">
        <v>28</v>
      </c>
      <c r="G570" s="1" t="s">
        <v>29</v>
      </c>
    </row>
    <row r="571" spans="1:7" x14ac:dyDescent="0.15">
      <c r="A571">
        <v>670</v>
      </c>
      <c r="B571" t="s">
        <v>1320</v>
      </c>
      <c r="C571" t="s">
        <v>1321</v>
      </c>
      <c r="D571" s="1" t="s">
        <v>29</v>
      </c>
      <c r="E571" s="1" t="s">
        <v>29</v>
      </c>
      <c r="F571" s="1" t="s">
        <v>28</v>
      </c>
      <c r="G571" s="1" t="s">
        <v>29</v>
      </c>
    </row>
    <row r="572" spans="1:7" x14ac:dyDescent="0.15">
      <c r="A572">
        <v>671</v>
      </c>
      <c r="B572" t="s">
        <v>1171</v>
      </c>
      <c r="C572" t="s">
        <v>1172</v>
      </c>
      <c r="D572" s="1" t="s">
        <v>28</v>
      </c>
      <c r="E572" s="1" t="s">
        <v>29</v>
      </c>
      <c r="F572" s="1" t="s">
        <v>28</v>
      </c>
      <c r="G572" s="1" t="s">
        <v>29</v>
      </c>
    </row>
    <row r="573" spans="1:7" x14ac:dyDescent="0.15">
      <c r="A573">
        <v>672</v>
      </c>
      <c r="B573" t="s">
        <v>690</v>
      </c>
      <c r="C573" t="s">
        <v>691</v>
      </c>
      <c r="D573" s="1" t="s">
        <v>28</v>
      </c>
      <c r="E573" s="1" t="s">
        <v>29</v>
      </c>
      <c r="F573" s="1" t="s">
        <v>28</v>
      </c>
      <c r="G573" s="1" t="s">
        <v>29</v>
      </c>
    </row>
    <row r="574" spans="1:7" x14ac:dyDescent="0.15">
      <c r="A574">
        <v>673</v>
      </c>
      <c r="B574" t="s">
        <v>1173</v>
      </c>
      <c r="C574" t="s">
        <v>1174</v>
      </c>
      <c r="D574" s="1" t="s">
        <v>28</v>
      </c>
      <c r="E574" s="1" t="s">
        <v>29</v>
      </c>
      <c r="F574" s="1" t="s">
        <v>29</v>
      </c>
      <c r="G574" s="1" t="s">
        <v>29</v>
      </c>
    </row>
    <row r="575" spans="1:7" x14ac:dyDescent="0.15">
      <c r="A575">
        <v>674</v>
      </c>
      <c r="B575" t="s">
        <v>1175</v>
      </c>
      <c r="C575" t="s">
        <v>1176</v>
      </c>
      <c r="D575" s="1" t="s">
        <v>29</v>
      </c>
      <c r="E575" s="1" t="s">
        <v>29</v>
      </c>
      <c r="F575" s="1" t="s">
        <v>28</v>
      </c>
      <c r="G575" s="1" t="s">
        <v>29</v>
      </c>
    </row>
    <row r="576" spans="1:7" x14ac:dyDescent="0.15">
      <c r="A576">
        <v>675</v>
      </c>
      <c r="B576" t="s">
        <v>692</v>
      </c>
      <c r="C576" t="s">
        <v>693</v>
      </c>
      <c r="D576" s="1" t="s">
        <v>29</v>
      </c>
      <c r="E576" s="1" t="s">
        <v>29</v>
      </c>
      <c r="F576" s="1" t="s">
        <v>28</v>
      </c>
      <c r="G576" s="1" t="s">
        <v>29</v>
      </c>
    </row>
    <row r="577" spans="1:7" x14ac:dyDescent="0.15">
      <c r="A577">
        <v>676</v>
      </c>
      <c r="B577" t="s">
        <v>1177</v>
      </c>
      <c r="C577" t="s">
        <v>1178</v>
      </c>
      <c r="D577" s="1" t="s">
        <v>29</v>
      </c>
      <c r="E577" s="1" t="s">
        <v>29</v>
      </c>
      <c r="F577" s="1" t="s">
        <v>28</v>
      </c>
      <c r="G577" s="1" t="s">
        <v>29</v>
      </c>
    </row>
    <row r="578" spans="1:7" x14ac:dyDescent="0.15">
      <c r="A578">
        <v>677</v>
      </c>
      <c r="B578" t="s">
        <v>694</v>
      </c>
      <c r="C578" t="s">
        <v>695</v>
      </c>
      <c r="D578" s="1" t="s">
        <v>28</v>
      </c>
      <c r="E578" s="1" t="s">
        <v>29</v>
      </c>
      <c r="F578" s="1" t="s">
        <v>29</v>
      </c>
      <c r="G578" s="1" t="s">
        <v>29</v>
      </c>
    </row>
    <row r="579" spans="1:7" x14ac:dyDescent="0.15">
      <c r="A579">
        <v>678</v>
      </c>
      <c r="B579" t="s">
        <v>1179</v>
      </c>
      <c r="C579" t="s">
        <v>1180</v>
      </c>
      <c r="D579" s="1" t="s">
        <v>29</v>
      </c>
      <c r="E579" s="1" t="s">
        <v>29</v>
      </c>
      <c r="F579" s="1" t="s">
        <v>28</v>
      </c>
      <c r="G579" s="1" t="s">
        <v>29</v>
      </c>
    </row>
    <row r="580" spans="1:7" x14ac:dyDescent="0.15">
      <c r="A580">
        <v>679</v>
      </c>
      <c r="B580" t="s">
        <v>1181</v>
      </c>
      <c r="C580" t="s">
        <v>1182</v>
      </c>
      <c r="D580" s="1" t="s">
        <v>28</v>
      </c>
      <c r="E580" s="1" t="s">
        <v>29</v>
      </c>
      <c r="F580" s="1" t="s">
        <v>28</v>
      </c>
      <c r="G580" s="1" t="s">
        <v>29</v>
      </c>
    </row>
    <row r="581" spans="1:7" x14ac:dyDescent="0.15">
      <c r="A581">
        <v>680</v>
      </c>
      <c r="B581" t="s">
        <v>1183</v>
      </c>
      <c r="C581" t="s">
        <v>1184</v>
      </c>
      <c r="D581" s="1" t="s">
        <v>29</v>
      </c>
      <c r="E581" s="1" t="s">
        <v>29</v>
      </c>
      <c r="F581" s="1" t="s">
        <v>28</v>
      </c>
      <c r="G581" s="1" t="s">
        <v>29</v>
      </c>
    </row>
    <row r="582" spans="1:7" x14ac:dyDescent="0.15">
      <c r="A582">
        <v>681</v>
      </c>
      <c r="B582" t="s">
        <v>696</v>
      </c>
      <c r="C582" t="s">
        <v>697</v>
      </c>
      <c r="D582" s="1" t="s">
        <v>28</v>
      </c>
      <c r="E582" s="1" t="s">
        <v>29</v>
      </c>
      <c r="F582" s="1" t="s">
        <v>29</v>
      </c>
      <c r="G582" s="1" t="s">
        <v>29</v>
      </c>
    </row>
    <row r="583" spans="1:7" x14ac:dyDescent="0.15">
      <c r="A583">
        <v>682</v>
      </c>
      <c r="B583" t="s">
        <v>698</v>
      </c>
      <c r="C583" t="s">
        <v>699</v>
      </c>
      <c r="D583" s="1" t="s">
        <v>28</v>
      </c>
      <c r="E583" s="1" t="s">
        <v>29</v>
      </c>
      <c r="F583" s="1" t="s">
        <v>29</v>
      </c>
      <c r="G583" s="1" t="s">
        <v>29</v>
      </c>
    </row>
    <row r="584" spans="1:7" x14ac:dyDescent="0.15">
      <c r="A584">
        <v>683</v>
      </c>
      <c r="B584" t="s">
        <v>700</v>
      </c>
      <c r="C584" t="s">
        <v>701</v>
      </c>
      <c r="D584" s="1" t="s">
        <v>28</v>
      </c>
      <c r="E584" s="1" t="s">
        <v>29</v>
      </c>
      <c r="F584" s="1" t="s">
        <v>28</v>
      </c>
      <c r="G584" s="1" t="s">
        <v>29</v>
      </c>
    </row>
    <row r="585" spans="1:7" x14ac:dyDescent="0.15">
      <c r="A585">
        <v>684</v>
      </c>
      <c r="B585" t="s">
        <v>1185</v>
      </c>
      <c r="C585" t="s">
        <v>1322</v>
      </c>
      <c r="D585" s="1" t="s">
        <v>28</v>
      </c>
      <c r="E585" s="1" t="s">
        <v>29</v>
      </c>
      <c r="F585" s="1" t="s">
        <v>28</v>
      </c>
      <c r="G585" s="1" t="s">
        <v>29</v>
      </c>
    </row>
    <row r="586" spans="1:7" x14ac:dyDescent="0.15">
      <c r="A586">
        <v>685</v>
      </c>
      <c r="B586" t="s">
        <v>1323</v>
      </c>
      <c r="C586" t="s">
        <v>1324</v>
      </c>
      <c r="D586" s="1" t="s">
        <v>29</v>
      </c>
      <c r="E586" s="1" t="s">
        <v>29</v>
      </c>
      <c r="F586" s="1" t="s">
        <v>29</v>
      </c>
      <c r="G586" s="1" t="s">
        <v>29</v>
      </c>
    </row>
    <row r="587" spans="1:7" x14ac:dyDescent="0.15">
      <c r="A587">
        <v>686</v>
      </c>
      <c r="B587" t="s">
        <v>1393</v>
      </c>
      <c r="C587" t="s">
        <v>1394</v>
      </c>
      <c r="D587" s="1" t="s">
        <v>28</v>
      </c>
      <c r="E587" s="1" t="s">
        <v>29</v>
      </c>
      <c r="F587" s="1" t="s">
        <v>28</v>
      </c>
      <c r="G587" s="1" t="s">
        <v>29</v>
      </c>
    </row>
    <row r="588" spans="1:7" x14ac:dyDescent="0.15">
      <c r="A588">
        <v>687</v>
      </c>
      <c r="B588" t="s">
        <v>1395</v>
      </c>
      <c r="C588" t="s">
        <v>1396</v>
      </c>
      <c r="D588" s="1" t="s">
        <v>28</v>
      </c>
      <c r="E588" s="1" t="s">
        <v>29</v>
      </c>
      <c r="F588" s="1" t="s">
        <v>28</v>
      </c>
      <c r="G588" s="1" t="s">
        <v>29</v>
      </c>
    </row>
    <row r="589" spans="1:7" x14ac:dyDescent="0.15">
      <c r="A589">
        <v>688</v>
      </c>
      <c r="B589" t="s">
        <v>702</v>
      </c>
      <c r="C589" t="s">
        <v>1186</v>
      </c>
      <c r="D589" s="1" t="s">
        <v>29</v>
      </c>
      <c r="E589" s="1" t="s">
        <v>29</v>
      </c>
      <c r="F589" s="1" t="s">
        <v>29</v>
      </c>
      <c r="G589" s="1" t="s">
        <v>29</v>
      </c>
    </row>
    <row r="590" spans="1:7" x14ac:dyDescent="0.15">
      <c r="A590">
        <v>689</v>
      </c>
      <c r="B590" t="s">
        <v>703</v>
      </c>
      <c r="C590" t="s">
        <v>704</v>
      </c>
      <c r="D590" s="1" t="s">
        <v>28</v>
      </c>
      <c r="E590" s="1" t="s">
        <v>29</v>
      </c>
      <c r="F590" s="1" t="s">
        <v>29</v>
      </c>
      <c r="G590" s="1" t="s">
        <v>29</v>
      </c>
    </row>
    <row r="591" spans="1:7" x14ac:dyDescent="0.15">
      <c r="A591">
        <v>690</v>
      </c>
      <c r="B591" t="s">
        <v>705</v>
      </c>
      <c r="C591" t="s">
        <v>706</v>
      </c>
      <c r="D591" s="1" t="s">
        <v>28</v>
      </c>
      <c r="E591" s="1" t="s">
        <v>29</v>
      </c>
      <c r="F591" s="1" t="s">
        <v>29</v>
      </c>
      <c r="G591" s="1" t="s">
        <v>29</v>
      </c>
    </row>
    <row r="592" spans="1:7" x14ac:dyDescent="0.15">
      <c r="A592">
        <v>691</v>
      </c>
      <c r="B592" t="s">
        <v>1187</v>
      </c>
      <c r="C592" t="s">
        <v>1188</v>
      </c>
      <c r="D592" s="1" t="s">
        <v>28</v>
      </c>
      <c r="E592" s="1" t="s">
        <v>29</v>
      </c>
      <c r="F592" s="1" t="s">
        <v>29</v>
      </c>
      <c r="G592" s="1" t="s">
        <v>29</v>
      </c>
    </row>
    <row r="593" spans="1:7" x14ac:dyDescent="0.15">
      <c r="A593">
        <v>692</v>
      </c>
      <c r="B593" t="s">
        <v>707</v>
      </c>
      <c r="C593" t="s">
        <v>708</v>
      </c>
      <c r="D593" s="1" t="s">
        <v>28</v>
      </c>
      <c r="E593" s="1" t="s">
        <v>29</v>
      </c>
      <c r="F593" s="1" t="s">
        <v>28</v>
      </c>
      <c r="G593" s="1" t="s">
        <v>29</v>
      </c>
    </row>
    <row r="594" spans="1:7" x14ac:dyDescent="0.15">
      <c r="A594">
        <v>693</v>
      </c>
      <c r="B594" t="s">
        <v>1189</v>
      </c>
      <c r="C594" t="s">
        <v>1190</v>
      </c>
      <c r="D594" s="1" t="s">
        <v>28</v>
      </c>
      <c r="E594" s="1" t="s">
        <v>29</v>
      </c>
      <c r="F594" s="1" t="s">
        <v>28</v>
      </c>
      <c r="G594" s="1" t="s">
        <v>29</v>
      </c>
    </row>
    <row r="595" spans="1:7" x14ac:dyDescent="0.15">
      <c r="A595">
        <v>694</v>
      </c>
      <c r="B595" t="s">
        <v>709</v>
      </c>
      <c r="C595" t="s">
        <v>710</v>
      </c>
      <c r="D595" s="1" t="s">
        <v>28</v>
      </c>
      <c r="E595" s="1" t="s">
        <v>29</v>
      </c>
      <c r="F595" s="1" t="s">
        <v>28</v>
      </c>
      <c r="G595" s="1" t="s">
        <v>29</v>
      </c>
    </row>
    <row r="596" spans="1:7" x14ac:dyDescent="0.15">
      <c r="A596">
        <v>695</v>
      </c>
      <c r="B596" t="s">
        <v>711</v>
      </c>
      <c r="C596" t="s">
        <v>712</v>
      </c>
      <c r="D596" s="1" t="s">
        <v>28</v>
      </c>
      <c r="E596" s="1" t="s">
        <v>29</v>
      </c>
      <c r="F596" s="1" t="s">
        <v>28</v>
      </c>
      <c r="G596" s="1" t="s">
        <v>29</v>
      </c>
    </row>
    <row r="597" spans="1:7" x14ac:dyDescent="0.15">
      <c r="A597">
        <v>696</v>
      </c>
      <c r="B597" t="s">
        <v>713</v>
      </c>
      <c r="C597" t="s">
        <v>714</v>
      </c>
      <c r="D597" s="1" t="s">
        <v>28</v>
      </c>
      <c r="E597" s="1" t="s">
        <v>29</v>
      </c>
      <c r="F597" s="1" t="s">
        <v>28</v>
      </c>
      <c r="G597" s="1" t="s">
        <v>29</v>
      </c>
    </row>
    <row r="598" spans="1:7" x14ac:dyDescent="0.15">
      <c r="A598">
        <v>697</v>
      </c>
      <c r="B598" t="s">
        <v>715</v>
      </c>
      <c r="C598" t="s">
        <v>716</v>
      </c>
      <c r="D598" s="1" t="s">
        <v>28</v>
      </c>
      <c r="E598" s="1" t="s">
        <v>29</v>
      </c>
      <c r="F598" s="1" t="s">
        <v>28</v>
      </c>
      <c r="G598" s="1" t="s">
        <v>29</v>
      </c>
    </row>
    <row r="599" spans="1:7" x14ac:dyDescent="0.15">
      <c r="A599">
        <v>698</v>
      </c>
      <c r="B599" t="s">
        <v>1191</v>
      </c>
      <c r="C599" t="s">
        <v>1192</v>
      </c>
      <c r="D599" s="1" t="s">
        <v>28</v>
      </c>
      <c r="E599" s="1" t="s">
        <v>29</v>
      </c>
      <c r="F599" s="1" t="s">
        <v>28</v>
      </c>
      <c r="G599" s="1" t="s">
        <v>29</v>
      </c>
    </row>
    <row r="600" spans="1:7" x14ac:dyDescent="0.15">
      <c r="A600">
        <v>699</v>
      </c>
      <c r="B600" t="s">
        <v>717</v>
      </c>
      <c r="C600" t="s">
        <v>718</v>
      </c>
      <c r="D600" s="1" t="s">
        <v>28</v>
      </c>
      <c r="E600" s="1" t="s">
        <v>29</v>
      </c>
      <c r="F600" s="1" t="s">
        <v>28</v>
      </c>
      <c r="G600" s="1" t="s">
        <v>29</v>
      </c>
    </row>
    <row r="601" spans="1:7" x14ac:dyDescent="0.15">
      <c r="A601">
        <v>700</v>
      </c>
      <c r="B601" t="s">
        <v>719</v>
      </c>
      <c r="C601" t="s">
        <v>720</v>
      </c>
      <c r="D601" s="1" t="s">
        <v>28</v>
      </c>
      <c r="E601" s="1" t="s">
        <v>29</v>
      </c>
      <c r="F601" s="1" t="s">
        <v>28</v>
      </c>
      <c r="G601" s="1" t="s">
        <v>29</v>
      </c>
    </row>
    <row r="602" spans="1:7" x14ac:dyDescent="0.15">
      <c r="A602">
        <v>701</v>
      </c>
      <c r="B602" t="s">
        <v>1325</v>
      </c>
      <c r="C602" t="s">
        <v>1326</v>
      </c>
      <c r="D602" s="1" t="s">
        <v>28</v>
      </c>
      <c r="E602" s="1" t="s">
        <v>29</v>
      </c>
      <c r="F602" s="1" t="s">
        <v>28</v>
      </c>
      <c r="G602" s="1" t="s">
        <v>29</v>
      </c>
    </row>
    <row r="603" spans="1:7" x14ac:dyDescent="0.15">
      <c r="A603">
        <v>702</v>
      </c>
      <c r="B603" t="s">
        <v>1193</v>
      </c>
      <c r="C603" t="s">
        <v>1194</v>
      </c>
      <c r="D603" s="1" t="s">
        <v>28</v>
      </c>
      <c r="E603" s="1" t="s">
        <v>29</v>
      </c>
      <c r="F603" s="1" t="s">
        <v>28</v>
      </c>
      <c r="G603" s="1" t="s">
        <v>29</v>
      </c>
    </row>
    <row r="604" spans="1:7" x14ac:dyDescent="0.15">
      <c r="A604">
        <v>703</v>
      </c>
      <c r="B604" t="s">
        <v>721</v>
      </c>
      <c r="C604" t="s">
        <v>722</v>
      </c>
      <c r="D604" s="1" t="s">
        <v>29</v>
      </c>
      <c r="E604" s="1" t="s">
        <v>29</v>
      </c>
      <c r="F604" s="1" t="s">
        <v>28</v>
      </c>
      <c r="G604" s="1" t="s">
        <v>29</v>
      </c>
    </row>
    <row r="605" spans="1:7" x14ac:dyDescent="0.15">
      <c r="A605">
        <v>704</v>
      </c>
      <c r="B605" t="s">
        <v>1195</v>
      </c>
      <c r="C605" t="s">
        <v>1196</v>
      </c>
      <c r="D605" s="1" t="s">
        <v>29</v>
      </c>
      <c r="E605" s="1" t="s">
        <v>29</v>
      </c>
      <c r="F605" s="1" t="s">
        <v>28</v>
      </c>
      <c r="G605" s="1" t="s">
        <v>29</v>
      </c>
    </row>
    <row r="606" spans="1:7" x14ac:dyDescent="0.15">
      <c r="A606">
        <v>705</v>
      </c>
      <c r="B606" t="s">
        <v>1197</v>
      </c>
      <c r="C606" t="s">
        <v>1198</v>
      </c>
      <c r="D606" s="1" t="s">
        <v>29</v>
      </c>
      <c r="E606" s="1" t="s">
        <v>29</v>
      </c>
      <c r="F606" s="1" t="s">
        <v>28</v>
      </c>
      <c r="G606" s="1" t="s">
        <v>29</v>
      </c>
    </row>
    <row r="607" spans="1:7" x14ac:dyDescent="0.15">
      <c r="A607">
        <v>706</v>
      </c>
      <c r="B607" t="s">
        <v>1284</v>
      </c>
      <c r="C607" t="s">
        <v>1285</v>
      </c>
      <c r="D607" s="1" t="s">
        <v>29</v>
      </c>
      <c r="E607" s="1" t="s">
        <v>29</v>
      </c>
      <c r="F607" s="1" t="s">
        <v>28</v>
      </c>
      <c r="G607" s="1" t="s">
        <v>29</v>
      </c>
    </row>
    <row r="608" spans="1:7" x14ac:dyDescent="0.15">
      <c r="A608">
        <v>707</v>
      </c>
      <c r="B608" t="s">
        <v>1397</v>
      </c>
      <c r="C608" t="s">
        <v>1398</v>
      </c>
      <c r="D608" s="1" t="s">
        <v>29</v>
      </c>
      <c r="E608" s="1" t="s">
        <v>29</v>
      </c>
      <c r="F608" s="1" t="s">
        <v>28</v>
      </c>
      <c r="G608" s="1" t="s">
        <v>29</v>
      </c>
    </row>
    <row r="609" spans="1:7" x14ac:dyDescent="0.15">
      <c r="A609">
        <v>708</v>
      </c>
      <c r="B609" t="s">
        <v>844</v>
      </c>
      <c r="C609" t="s">
        <v>845</v>
      </c>
      <c r="D609" s="1" t="s">
        <v>29</v>
      </c>
      <c r="E609" s="1" t="s">
        <v>29</v>
      </c>
      <c r="F609" s="1" t="s">
        <v>28</v>
      </c>
      <c r="G609" s="1" t="s">
        <v>29</v>
      </c>
    </row>
    <row r="610" spans="1:7" x14ac:dyDescent="0.15">
      <c r="A610">
        <v>709</v>
      </c>
      <c r="B610" t="s">
        <v>723</v>
      </c>
      <c r="C610" t="s">
        <v>724</v>
      </c>
      <c r="D610" s="1" t="s">
        <v>29</v>
      </c>
      <c r="E610" s="1" t="s">
        <v>29</v>
      </c>
      <c r="F610" s="1" t="s">
        <v>28</v>
      </c>
      <c r="G610" s="1" t="s">
        <v>29</v>
      </c>
    </row>
    <row r="611" spans="1:7" x14ac:dyDescent="0.15">
      <c r="A611">
        <v>710</v>
      </c>
      <c r="B611" t="s">
        <v>1199</v>
      </c>
      <c r="C611" t="s">
        <v>725</v>
      </c>
      <c r="D611" s="1" t="s">
        <v>28</v>
      </c>
      <c r="E611" s="1" t="s">
        <v>29</v>
      </c>
      <c r="F611" s="1" t="s">
        <v>28</v>
      </c>
      <c r="G611" s="1" t="s">
        <v>29</v>
      </c>
    </row>
    <row r="612" spans="1:7" x14ac:dyDescent="0.15">
      <c r="A612">
        <v>711</v>
      </c>
      <c r="B612" t="s">
        <v>726</v>
      </c>
      <c r="C612" t="s">
        <v>727</v>
      </c>
      <c r="D612" s="1" t="s">
        <v>28</v>
      </c>
      <c r="E612" s="1" t="s">
        <v>29</v>
      </c>
      <c r="F612" s="1" t="s">
        <v>28</v>
      </c>
      <c r="G612" s="1" t="s">
        <v>29</v>
      </c>
    </row>
    <row r="613" spans="1:7" x14ac:dyDescent="0.15">
      <c r="A613">
        <v>712</v>
      </c>
      <c r="B613" t="s">
        <v>1200</v>
      </c>
      <c r="C613" t="s">
        <v>728</v>
      </c>
      <c r="D613" s="1" t="s">
        <v>28</v>
      </c>
      <c r="E613" s="1" t="s">
        <v>29</v>
      </c>
      <c r="F613" s="1" t="s">
        <v>28</v>
      </c>
      <c r="G613" s="1" t="s">
        <v>29</v>
      </c>
    </row>
    <row r="614" spans="1:7" x14ac:dyDescent="0.15">
      <c r="A614">
        <v>713</v>
      </c>
      <c r="B614" t="s">
        <v>1201</v>
      </c>
      <c r="C614" t="s">
        <v>1202</v>
      </c>
      <c r="D614" s="1" t="s">
        <v>29</v>
      </c>
      <c r="E614" s="1" t="s">
        <v>29</v>
      </c>
      <c r="F614" s="1" t="s">
        <v>29</v>
      </c>
      <c r="G614" s="1" t="s">
        <v>29</v>
      </c>
    </row>
    <row r="615" spans="1:7" x14ac:dyDescent="0.15">
      <c r="A615">
        <v>714</v>
      </c>
      <c r="B615" t="s">
        <v>1203</v>
      </c>
      <c r="C615" t="s">
        <v>1204</v>
      </c>
      <c r="D615" s="1" t="s">
        <v>28</v>
      </c>
      <c r="E615" s="1" t="s">
        <v>29</v>
      </c>
      <c r="F615" s="1" t="s">
        <v>28</v>
      </c>
      <c r="G615" s="1" t="s">
        <v>29</v>
      </c>
    </row>
    <row r="616" spans="1:7" x14ac:dyDescent="0.15">
      <c r="A616">
        <v>715</v>
      </c>
      <c r="B616" t="s">
        <v>729</v>
      </c>
      <c r="C616" t="s">
        <v>730</v>
      </c>
      <c r="D616" s="1" t="s">
        <v>28</v>
      </c>
      <c r="E616" s="1" t="s">
        <v>29</v>
      </c>
      <c r="F616" s="1" t="s">
        <v>29</v>
      </c>
      <c r="G616" s="1" t="s">
        <v>29</v>
      </c>
    </row>
    <row r="617" spans="1:7" x14ac:dyDescent="0.15">
      <c r="A617">
        <v>716</v>
      </c>
      <c r="B617" t="s">
        <v>731</v>
      </c>
      <c r="C617" t="s">
        <v>732</v>
      </c>
      <c r="D617" s="1" t="s">
        <v>28</v>
      </c>
      <c r="E617" s="1" t="s">
        <v>29</v>
      </c>
      <c r="F617" s="1" t="s">
        <v>28</v>
      </c>
      <c r="G617" s="1" t="s">
        <v>29</v>
      </c>
    </row>
    <row r="618" spans="1:7" x14ac:dyDescent="0.15">
      <c r="A618">
        <v>717</v>
      </c>
      <c r="B618" t="s">
        <v>1205</v>
      </c>
      <c r="C618" t="s">
        <v>1206</v>
      </c>
      <c r="D618" s="1" t="s">
        <v>29</v>
      </c>
      <c r="E618" s="1" t="s">
        <v>29</v>
      </c>
      <c r="F618" s="1" t="s">
        <v>29</v>
      </c>
      <c r="G618" s="1" t="s">
        <v>29</v>
      </c>
    </row>
    <row r="619" spans="1:7" x14ac:dyDescent="0.15">
      <c r="A619">
        <v>718</v>
      </c>
      <c r="B619" t="s">
        <v>1207</v>
      </c>
      <c r="C619" t="s">
        <v>1208</v>
      </c>
      <c r="D619" s="1" t="s">
        <v>28</v>
      </c>
      <c r="E619" s="1" t="s">
        <v>29</v>
      </c>
      <c r="F619" s="1" t="s">
        <v>29</v>
      </c>
      <c r="G619" s="1" t="s">
        <v>29</v>
      </c>
    </row>
    <row r="620" spans="1:7" x14ac:dyDescent="0.15">
      <c r="A620">
        <v>719</v>
      </c>
      <c r="B620" t="s">
        <v>733</v>
      </c>
      <c r="C620" t="s">
        <v>734</v>
      </c>
      <c r="D620" s="1" t="s">
        <v>28</v>
      </c>
      <c r="E620" s="1" t="s">
        <v>29</v>
      </c>
      <c r="F620" s="1" t="s">
        <v>29</v>
      </c>
      <c r="G620" s="1" t="s">
        <v>29</v>
      </c>
    </row>
    <row r="621" spans="1:7" x14ac:dyDescent="0.15">
      <c r="A621">
        <v>720</v>
      </c>
      <c r="B621" t="s">
        <v>735</v>
      </c>
      <c r="C621" t="s">
        <v>736</v>
      </c>
      <c r="D621" s="1" t="s">
        <v>29</v>
      </c>
      <c r="E621" s="1" t="s">
        <v>29</v>
      </c>
      <c r="F621" s="1" t="s">
        <v>28</v>
      </c>
      <c r="G621" s="1" t="s">
        <v>29</v>
      </c>
    </row>
    <row r="622" spans="1:7" x14ac:dyDescent="0.15">
      <c r="A622">
        <v>721</v>
      </c>
      <c r="B622" t="s">
        <v>737</v>
      </c>
      <c r="C622" t="s">
        <v>738</v>
      </c>
      <c r="D622" s="1" t="s">
        <v>29</v>
      </c>
      <c r="E622" s="1" t="s">
        <v>29</v>
      </c>
      <c r="F622" s="1" t="s">
        <v>29</v>
      </c>
      <c r="G622" s="1" t="s">
        <v>29</v>
      </c>
    </row>
    <row r="623" spans="1:7" x14ac:dyDescent="0.15">
      <c r="A623">
        <v>722</v>
      </c>
      <c r="B623" t="s">
        <v>739</v>
      </c>
      <c r="C623" t="s">
        <v>740</v>
      </c>
      <c r="D623" s="1" t="s">
        <v>29</v>
      </c>
      <c r="E623" s="1" t="s">
        <v>29</v>
      </c>
      <c r="F623" s="1" t="s">
        <v>28</v>
      </c>
      <c r="G623" s="1" t="s">
        <v>29</v>
      </c>
    </row>
    <row r="624" spans="1:7" x14ac:dyDescent="0.15">
      <c r="A624">
        <v>723</v>
      </c>
      <c r="B624" t="s">
        <v>741</v>
      </c>
      <c r="C624" t="s">
        <v>742</v>
      </c>
      <c r="D624" s="1" t="s">
        <v>28</v>
      </c>
      <c r="E624" s="1" t="s">
        <v>29</v>
      </c>
      <c r="F624" s="1" t="s">
        <v>29</v>
      </c>
      <c r="G624" s="1" t="s">
        <v>29</v>
      </c>
    </row>
    <row r="625" spans="1:7" x14ac:dyDescent="0.15">
      <c r="A625">
        <v>724</v>
      </c>
      <c r="B625" t="s">
        <v>743</v>
      </c>
      <c r="C625" t="s">
        <v>744</v>
      </c>
      <c r="D625" s="1" t="s">
        <v>28</v>
      </c>
      <c r="E625" s="1" t="s">
        <v>29</v>
      </c>
      <c r="F625" s="1" t="s">
        <v>28</v>
      </c>
      <c r="G625" s="1" t="s">
        <v>29</v>
      </c>
    </row>
    <row r="626" spans="1:7" x14ac:dyDescent="0.15">
      <c r="A626">
        <v>725</v>
      </c>
      <c r="B626" t="s">
        <v>1209</v>
      </c>
      <c r="C626" t="s">
        <v>1210</v>
      </c>
      <c r="D626" s="1" t="s">
        <v>29</v>
      </c>
      <c r="E626" s="1" t="s">
        <v>29</v>
      </c>
      <c r="F626" s="1" t="s">
        <v>28</v>
      </c>
      <c r="G626" s="1" t="s">
        <v>29</v>
      </c>
    </row>
    <row r="627" spans="1:7" x14ac:dyDescent="0.15">
      <c r="A627">
        <v>726</v>
      </c>
      <c r="B627" t="s">
        <v>745</v>
      </c>
      <c r="C627" t="s">
        <v>746</v>
      </c>
      <c r="D627" s="1" t="s">
        <v>28</v>
      </c>
      <c r="E627" s="1" t="s">
        <v>29</v>
      </c>
      <c r="F627" s="1" t="s">
        <v>29</v>
      </c>
      <c r="G627" s="1" t="s">
        <v>29</v>
      </c>
    </row>
    <row r="628" spans="1:7" x14ac:dyDescent="0.15">
      <c r="A628">
        <v>727</v>
      </c>
      <c r="B628" t="s">
        <v>1211</v>
      </c>
      <c r="C628" t="s">
        <v>1212</v>
      </c>
      <c r="D628" s="1" t="s">
        <v>28</v>
      </c>
      <c r="E628" s="1" t="s">
        <v>29</v>
      </c>
      <c r="F628" s="1" t="s">
        <v>28</v>
      </c>
      <c r="G628" s="1" t="s">
        <v>29</v>
      </c>
    </row>
    <row r="629" spans="1:7" x14ac:dyDescent="0.15">
      <c r="A629">
        <v>728</v>
      </c>
      <c r="B629" t="s">
        <v>747</v>
      </c>
      <c r="C629" t="s">
        <v>748</v>
      </c>
      <c r="D629" s="1" t="s">
        <v>28</v>
      </c>
      <c r="E629" s="1" t="s">
        <v>29</v>
      </c>
      <c r="F629" s="1" t="s">
        <v>28</v>
      </c>
      <c r="G629" s="1" t="s">
        <v>29</v>
      </c>
    </row>
    <row r="630" spans="1:7" x14ac:dyDescent="0.15">
      <c r="A630">
        <v>729</v>
      </c>
      <c r="B630" t="s">
        <v>749</v>
      </c>
      <c r="C630" t="s">
        <v>750</v>
      </c>
      <c r="D630" s="1" t="s">
        <v>28</v>
      </c>
      <c r="E630" s="1" t="s">
        <v>29</v>
      </c>
      <c r="F630" s="1" t="s">
        <v>29</v>
      </c>
      <c r="G630" s="1" t="s">
        <v>29</v>
      </c>
    </row>
    <row r="631" spans="1:7" x14ac:dyDescent="0.15">
      <c r="A631">
        <v>730</v>
      </c>
      <c r="B631" t="s">
        <v>1213</v>
      </c>
      <c r="C631" t="s">
        <v>1214</v>
      </c>
      <c r="D631" s="1" t="s">
        <v>28</v>
      </c>
      <c r="E631" s="1" t="s">
        <v>29</v>
      </c>
      <c r="F631" s="1" t="s">
        <v>28</v>
      </c>
      <c r="G631" s="1" t="s">
        <v>29</v>
      </c>
    </row>
    <row r="632" spans="1:7" x14ac:dyDescent="0.15">
      <c r="A632">
        <v>731</v>
      </c>
      <c r="B632" t="s">
        <v>1215</v>
      </c>
      <c r="C632" t="s">
        <v>1216</v>
      </c>
      <c r="D632" s="1" t="s">
        <v>28</v>
      </c>
      <c r="E632" s="1" t="s">
        <v>29</v>
      </c>
      <c r="F632" s="1" t="s">
        <v>28</v>
      </c>
      <c r="G632" s="1" t="s">
        <v>29</v>
      </c>
    </row>
    <row r="633" spans="1:7" x14ac:dyDescent="0.15">
      <c r="A633">
        <v>732</v>
      </c>
      <c r="B633" t="s">
        <v>751</v>
      </c>
      <c r="C633" t="s">
        <v>752</v>
      </c>
      <c r="D633" s="1" t="s">
        <v>28</v>
      </c>
      <c r="E633" s="1" t="s">
        <v>29</v>
      </c>
      <c r="F633" s="1" t="s">
        <v>28</v>
      </c>
      <c r="G633" s="1" t="s">
        <v>29</v>
      </c>
    </row>
    <row r="634" spans="1:7" x14ac:dyDescent="0.15">
      <c r="A634">
        <v>733</v>
      </c>
      <c r="B634" t="s">
        <v>753</v>
      </c>
      <c r="C634" t="s">
        <v>754</v>
      </c>
      <c r="D634" s="1" t="s">
        <v>29</v>
      </c>
      <c r="E634" s="1" t="s">
        <v>29</v>
      </c>
      <c r="F634" s="1" t="s">
        <v>28</v>
      </c>
      <c r="G634" s="1" t="s">
        <v>29</v>
      </c>
    </row>
    <row r="635" spans="1:7" x14ac:dyDescent="0.15">
      <c r="A635">
        <v>734</v>
      </c>
      <c r="B635" t="s">
        <v>755</v>
      </c>
      <c r="C635" t="s">
        <v>756</v>
      </c>
      <c r="D635" s="1" t="s">
        <v>28</v>
      </c>
      <c r="E635" s="1" t="s">
        <v>29</v>
      </c>
      <c r="F635" s="1" t="s">
        <v>28</v>
      </c>
      <c r="G635" s="1" t="s">
        <v>29</v>
      </c>
    </row>
    <row r="636" spans="1:7" x14ac:dyDescent="0.15">
      <c r="A636">
        <v>735</v>
      </c>
      <c r="B636" t="s">
        <v>757</v>
      </c>
      <c r="C636" t="s">
        <v>1217</v>
      </c>
      <c r="D636" s="1" t="s">
        <v>28</v>
      </c>
      <c r="E636" s="1" t="s">
        <v>29</v>
      </c>
      <c r="F636" s="1" t="s">
        <v>28</v>
      </c>
      <c r="G636" s="1" t="s">
        <v>29</v>
      </c>
    </row>
    <row r="637" spans="1:7" x14ac:dyDescent="0.15">
      <c r="A637">
        <v>736</v>
      </c>
      <c r="B637" t="s">
        <v>758</v>
      </c>
      <c r="C637" t="s">
        <v>759</v>
      </c>
      <c r="D637" s="1" t="s">
        <v>29</v>
      </c>
      <c r="E637" s="1" t="s">
        <v>29</v>
      </c>
      <c r="F637" s="1" t="s">
        <v>28</v>
      </c>
      <c r="G637" s="1" t="s">
        <v>29</v>
      </c>
    </row>
    <row r="638" spans="1:7" x14ac:dyDescent="0.15">
      <c r="A638">
        <v>737</v>
      </c>
      <c r="B638" t="s">
        <v>760</v>
      </c>
      <c r="C638" t="s">
        <v>761</v>
      </c>
      <c r="D638" s="1" t="s">
        <v>28</v>
      </c>
      <c r="E638" s="1" t="s">
        <v>29</v>
      </c>
      <c r="F638" s="1" t="s">
        <v>28</v>
      </c>
      <c r="G638" s="1" t="s">
        <v>29</v>
      </c>
    </row>
    <row r="639" spans="1:7" x14ac:dyDescent="0.15">
      <c r="A639">
        <v>738</v>
      </c>
      <c r="B639" t="s">
        <v>1218</v>
      </c>
      <c r="C639" t="s">
        <v>1219</v>
      </c>
      <c r="D639" s="1" t="s">
        <v>28</v>
      </c>
      <c r="E639" s="1" t="s">
        <v>29</v>
      </c>
      <c r="F639" s="1" t="s">
        <v>28</v>
      </c>
      <c r="G639" s="1" t="s">
        <v>29</v>
      </c>
    </row>
    <row r="640" spans="1:7" x14ac:dyDescent="0.15">
      <c r="A640">
        <v>739</v>
      </c>
      <c r="B640" t="s">
        <v>1220</v>
      </c>
      <c r="C640" t="s">
        <v>1221</v>
      </c>
      <c r="D640" s="1" t="s">
        <v>29</v>
      </c>
      <c r="E640" s="1" t="s">
        <v>29</v>
      </c>
      <c r="F640" s="1" t="s">
        <v>28</v>
      </c>
      <c r="G640" s="1" t="s">
        <v>29</v>
      </c>
    </row>
    <row r="641" spans="1:7" x14ac:dyDescent="0.15">
      <c r="A641">
        <v>740</v>
      </c>
      <c r="B641" t="s">
        <v>762</v>
      </c>
      <c r="C641" t="s">
        <v>763</v>
      </c>
      <c r="D641" s="1" t="s">
        <v>28</v>
      </c>
      <c r="E641" s="1" t="s">
        <v>29</v>
      </c>
      <c r="F641" s="1" t="s">
        <v>28</v>
      </c>
      <c r="G641" s="1" t="s">
        <v>29</v>
      </c>
    </row>
    <row r="642" spans="1:7" x14ac:dyDescent="0.15">
      <c r="A642">
        <v>741</v>
      </c>
      <c r="B642" t="s">
        <v>764</v>
      </c>
      <c r="C642" t="s">
        <v>765</v>
      </c>
      <c r="D642" s="1" t="s">
        <v>28</v>
      </c>
      <c r="E642" s="1" t="s">
        <v>29</v>
      </c>
      <c r="F642" s="1" t="s">
        <v>28</v>
      </c>
      <c r="G642" s="1" t="s">
        <v>29</v>
      </c>
    </row>
    <row r="643" spans="1:7" x14ac:dyDescent="0.15">
      <c r="A643">
        <v>742</v>
      </c>
      <c r="B643" t="s">
        <v>1286</v>
      </c>
      <c r="C643" t="s">
        <v>1287</v>
      </c>
      <c r="D643" s="1" t="s">
        <v>29</v>
      </c>
      <c r="E643" s="1" t="s">
        <v>29</v>
      </c>
      <c r="F643" s="1" t="s">
        <v>28</v>
      </c>
      <c r="G643" s="1" t="s">
        <v>29</v>
      </c>
    </row>
    <row r="644" spans="1:7" x14ac:dyDescent="0.15">
      <c r="A644">
        <v>743</v>
      </c>
      <c r="B644" t="s">
        <v>766</v>
      </c>
      <c r="C644" t="s">
        <v>1222</v>
      </c>
      <c r="D644" s="1" t="s">
        <v>28</v>
      </c>
      <c r="E644" s="1" t="s">
        <v>29</v>
      </c>
      <c r="F644" s="1" t="s">
        <v>28</v>
      </c>
      <c r="G644" s="1" t="s">
        <v>29</v>
      </c>
    </row>
    <row r="645" spans="1:7" x14ac:dyDescent="0.15">
      <c r="A645">
        <v>744</v>
      </c>
      <c r="B645" t="s">
        <v>767</v>
      </c>
      <c r="C645" t="s">
        <v>768</v>
      </c>
      <c r="D645" s="1" t="s">
        <v>28</v>
      </c>
      <c r="E645" s="1" t="s">
        <v>29</v>
      </c>
      <c r="F645" s="1" t="s">
        <v>28</v>
      </c>
      <c r="G645" s="1" t="s">
        <v>29</v>
      </c>
    </row>
    <row r="646" spans="1:7" x14ac:dyDescent="0.15">
      <c r="A646">
        <v>745</v>
      </c>
      <c r="B646" t="s">
        <v>1288</v>
      </c>
      <c r="C646" t="s">
        <v>1289</v>
      </c>
      <c r="D646" s="1" t="s">
        <v>28</v>
      </c>
      <c r="E646" s="1" t="s">
        <v>29</v>
      </c>
      <c r="F646" s="1" t="s">
        <v>28</v>
      </c>
      <c r="G646" s="1" t="s">
        <v>29</v>
      </c>
    </row>
    <row r="647" spans="1:7" x14ac:dyDescent="0.15">
      <c r="A647">
        <v>746</v>
      </c>
      <c r="B647" t="s">
        <v>769</v>
      </c>
      <c r="C647" t="s">
        <v>770</v>
      </c>
      <c r="D647" s="1" t="s">
        <v>29</v>
      </c>
      <c r="E647" s="1" t="s">
        <v>29</v>
      </c>
      <c r="F647" s="1" t="s">
        <v>28</v>
      </c>
      <c r="G647" s="1" t="s">
        <v>29</v>
      </c>
    </row>
    <row r="648" spans="1:7" x14ac:dyDescent="0.15">
      <c r="A648">
        <v>747</v>
      </c>
      <c r="B648" t="s">
        <v>771</v>
      </c>
      <c r="C648" t="s">
        <v>1223</v>
      </c>
      <c r="D648" s="1" t="s">
        <v>29</v>
      </c>
      <c r="E648" s="1" t="s">
        <v>29</v>
      </c>
      <c r="F648" s="1" t="s">
        <v>28</v>
      </c>
      <c r="G648" s="1" t="s">
        <v>29</v>
      </c>
    </row>
    <row r="649" spans="1:7" x14ac:dyDescent="0.15">
      <c r="A649">
        <v>748</v>
      </c>
      <c r="B649" t="s">
        <v>1224</v>
      </c>
      <c r="C649" t="s">
        <v>1225</v>
      </c>
      <c r="D649" s="1" t="s">
        <v>29</v>
      </c>
      <c r="E649" s="1" t="s">
        <v>29</v>
      </c>
      <c r="F649" s="1" t="s">
        <v>28</v>
      </c>
      <c r="G649" s="1" t="s">
        <v>29</v>
      </c>
    </row>
    <row r="650" spans="1:7" x14ac:dyDescent="0.15">
      <c r="A650">
        <v>749</v>
      </c>
      <c r="B650" t="s">
        <v>772</v>
      </c>
      <c r="C650" t="s">
        <v>773</v>
      </c>
      <c r="D650" s="1" t="s">
        <v>28</v>
      </c>
      <c r="E650" s="1" t="s">
        <v>29</v>
      </c>
      <c r="F650" s="1" t="s">
        <v>28</v>
      </c>
      <c r="G650" s="1" t="s">
        <v>29</v>
      </c>
    </row>
    <row r="651" spans="1:7" x14ac:dyDescent="0.15">
      <c r="A651">
        <v>750</v>
      </c>
      <c r="B651" t="s">
        <v>774</v>
      </c>
      <c r="C651" t="s">
        <v>775</v>
      </c>
      <c r="D651" s="1" t="s">
        <v>28</v>
      </c>
      <c r="E651" s="1" t="s">
        <v>29</v>
      </c>
      <c r="F651" s="1" t="s">
        <v>28</v>
      </c>
      <c r="G651" s="1" t="s">
        <v>29</v>
      </c>
    </row>
    <row r="652" spans="1:7" x14ac:dyDescent="0.15">
      <c r="A652">
        <v>751</v>
      </c>
      <c r="B652" t="s">
        <v>776</v>
      </c>
      <c r="C652" t="s">
        <v>777</v>
      </c>
      <c r="D652" s="1" t="s">
        <v>28</v>
      </c>
      <c r="E652" s="1" t="s">
        <v>29</v>
      </c>
      <c r="F652" s="1" t="s">
        <v>28</v>
      </c>
      <c r="G652" s="1" t="s">
        <v>29</v>
      </c>
    </row>
    <row r="653" spans="1:7" x14ac:dyDescent="0.15">
      <c r="A653">
        <v>752</v>
      </c>
      <c r="B653" t="s">
        <v>1226</v>
      </c>
      <c r="C653" t="s">
        <v>1227</v>
      </c>
      <c r="D653" s="1" t="s">
        <v>28</v>
      </c>
      <c r="E653" s="1" t="s">
        <v>29</v>
      </c>
      <c r="F653" s="1" t="s">
        <v>28</v>
      </c>
      <c r="G653" s="1" t="s">
        <v>29</v>
      </c>
    </row>
    <row r="654" spans="1:7" x14ac:dyDescent="0.15">
      <c r="A654">
        <v>753</v>
      </c>
      <c r="B654" t="s">
        <v>778</v>
      </c>
      <c r="C654" t="s">
        <v>779</v>
      </c>
      <c r="D654" s="1" t="s">
        <v>28</v>
      </c>
      <c r="E654" s="1" t="s">
        <v>29</v>
      </c>
      <c r="F654" s="1" t="s">
        <v>29</v>
      </c>
      <c r="G654" s="1" t="s">
        <v>29</v>
      </c>
    </row>
    <row r="655" spans="1:7" x14ac:dyDescent="0.15">
      <c r="A655">
        <v>754</v>
      </c>
      <c r="B655" t="s">
        <v>780</v>
      </c>
      <c r="C655" t="s">
        <v>781</v>
      </c>
      <c r="D655" s="1" t="s">
        <v>28</v>
      </c>
      <c r="E655" s="1" t="s">
        <v>29</v>
      </c>
      <c r="F655" s="1" t="s">
        <v>29</v>
      </c>
      <c r="G655" s="1" t="s">
        <v>29</v>
      </c>
    </row>
    <row r="656" spans="1:7" x14ac:dyDescent="0.15">
      <c r="A656">
        <v>755</v>
      </c>
      <c r="B656" t="s">
        <v>782</v>
      </c>
      <c r="C656" t="s">
        <v>783</v>
      </c>
      <c r="D656" s="1" t="s">
        <v>28</v>
      </c>
      <c r="E656" s="1" t="s">
        <v>29</v>
      </c>
      <c r="F656" s="1" t="s">
        <v>28</v>
      </c>
      <c r="G656" s="1" t="s">
        <v>29</v>
      </c>
    </row>
    <row r="657" spans="1:7" x14ac:dyDescent="0.15">
      <c r="A657">
        <v>756</v>
      </c>
      <c r="B657" t="s">
        <v>784</v>
      </c>
      <c r="C657" t="s">
        <v>785</v>
      </c>
      <c r="D657" s="1" t="s">
        <v>28</v>
      </c>
      <c r="E657" s="1" t="s">
        <v>29</v>
      </c>
      <c r="F657" s="1" t="s">
        <v>29</v>
      </c>
      <c r="G657" s="1" t="s">
        <v>29</v>
      </c>
    </row>
    <row r="658" spans="1:7" x14ac:dyDescent="0.15">
      <c r="A658">
        <v>757</v>
      </c>
      <c r="B658" t="s">
        <v>786</v>
      </c>
      <c r="C658" t="s">
        <v>1228</v>
      </c>
      <c r="D658" s="1" t="s">
        <v>28</v>
      </c>
      <c r="E658" s="1" t="s">
        <v>29</v>
      </c>
      <c r="F658" s="1" t="s">
        <v>28</v>
      </c>
      <c r="G658" s="1" t="s">
        <v>29</v>
      </c>
    </row>
    <row r="659" spans="1:7" x14ac:dyDescent="0.15">
      <c r="A659">
        <v>758</v>
      </c>
      <c r="B659" t="s">
        <v>1399</v>
      </c>
      <c r="C659" t="s">
        <v>1400</v>
      </c>
      <c r="D659" s="1" t="s">
        <v>28</v>
      </c>
      <c r="E659" s="1" t="s">
        <v>29</v>
      </c>
      <c r="F659" s="1" t="s">
        <v>28</v>
      </c>
      <c r="G659" s="1" t="s">
        <v>29</v>
      </c>
    </row>
    <row r="660" spans="1:7" x14ac:dyDescent="0.15">
      <c r="A660">
        <v>759</v>
      </c>
      <c r="B660" t="s">
        <v>787</v>
      </c>
      <c r="C660" t="s">
        <v>788</v>
      </c>
      <c r="D660" s="1" t="s">
        <v>28</v>
      </c>
      <c r="E660" s="1" t="s">
        <v>29</v>
      </c>
      <c r="F660" s="1" t="s">
        <v>28</v>
      </c>
      <c r="G660" s="1" t="s">
        <v>29</v>
      </c>
    </row>
    <row r="661" spans="1:7" x14ac:dyDescent="0.15">
      <c r="A661">
        <v>760</v>
      </c>
      <c r="B661" t="s">
        <v>1229</v>
      </c>
      <c r="C661" t="s">
        <v>1230</v>
      </c>
      <c r="D661" s="1" t="s">
        <v>28</v>
      </c>
      <c r="E661" s="1" t="s">
        <v>29</v>
      </c>
      <c r="F661" s="1" t="s">
        <v>28</v>
      </c>
      <c r="G661" s="1" t="s">
        <v>29</v>
      </c>
    </row>
    <row r="662" spans="1:7" x14ac:dyDescent="0.15">
      <c r="A662">
        <v>761</v>
      </c>
      <c r="B662" t="s">
        <v>789</v>
      </c>
      <c r="C662" t="s">
        <v>790</v>
      </c>
      <c r="D662" s="1" t="s">
        <v>28</v>
      </c>
      <c r="E662" s="1" t="s">
        <v>29</v>
      </c>
      <c r="F662" s="1" t="s">
        <v>28</v>
      </c>
      <c r="G662" s="1" t="s">
        <v>29</v>
      </c>
    </row>
    <row r="663" spans="1:7" x14ac:dyDescent="0.15">
      <c r="A663">
        <v>762</v>
      </c>
      <c r="B663" t="s">
        <v>791</v>
      </c>
      <c r="C663" t="s">
        <v>792</v>
      </c>
      <c r="D663" s="1" t="s">
        <v>28</v>
      </c>
      <c r="E663" s="1" t="s">
        <v>29</v>
      </c>
      <c r="F663" s="1" t="s">
        <v>29</v>
      </c>
      <c r="G663" s="1" t="s">
        <v>29</v>
      </c>
    </row>
    <row r="664" spans="1:7" x14ac:dyDescent="0.15">
      <c r="A664">
        <v>763</v>
      </c>
      <c r="B664" t="s">
        <v>1327</v>
      </c>
      <c r="C664" t="s">
        <v>1231</v>
      </c>
      <c r="D664" s="1" t="s">
        <v>28</v>
      </c>
      <c r="E664" s="1" t="s">
        <v>29</v>
      </c>
      <c r="F664" s="1" t="s">
        <v>29</v>
      </c>
      <c r="G664" s="1" t="s">
        <v>29</v>
      </c>
    </row>
    <row r="665" spans="1:7" x14ac:dyDescent="0.15">
      <c r="A665">
        <v>764</v>
      </c>
      <c r="B665" t="s">
        <v>1401</v>
      </c>
      <c r="C665" t="s">
        <v>1402</v>
      </c>
      <c r="D665" s="1" t="s">
        <v>28</v>
      </c>
      <c r="E665" s="1" t="s">
        <v>29</v>
      </c>
      <c r="F665" s="1" t="s">
        <v>28</v>
      </c>
      <c r="G665" s="1" t="s">
        <v>29</v>
      </c>
    </row>
  </sheetData>
  <sheetProtection sheet="1" objects="1" scenarios="1"/>
  <phoneticPr fontId="1"/>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vt:lpstr>
      <vt:lpstr>申込書</vt:lpstr>
      <vt:lpstr>医療機関データ</vt:lpstr>
      <vt:lpstr>申込書!Print_Area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矢澤 亜砂緒</dc:creator>
  <cp:lastModifiedBy>久留 賢太</cp:lastModifiedBy>
  <cp:lastPrinted>2024-07-18T01:19:40Z</cp:lastPrinted>
  <dcterms:created xsi:type="dcterms:W3CDTF">2022-12-07T00:27:05Z</dcterms:created>
  <dcterms:modified xsi:type="dcterms:W3CDTF">2025-12-01T07:44:01Z</dcterms:modified>
</cp:coreProperties>
</file>